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80" activeTab="1"/>
  </bookViews>
  <sheets>
    <sheet name="zał. 1" sheetId="1" r:id="rId1"/>
    <sheet name="zał.2" sheetId="2" r:id="rId2"/>
    <sheet name="7 FS=3" sheetId="3" r:id="rId3"/>
    <sheet name="10 r-ek doch.wł=4" sheetId="4" r:id="rId4"/>
    <sheet name="12 PFZG=5" sheetId="5" r:id="rId5"/>
  </sheets>
  <definedNames>
    <definedName name="_xlnm.Print_Area" localSheetId="2">'7 FS=3'!$A$1:$S$233</definedName>
  </definedNames>
  <calcPr fullCalcOnLoad="1"/>
</workbook>
</file>

<file path=xl/sharedStrings.xml><?xml version="1.0" encoding="utf-8"?>
<sst xmlns="http://schemas.openxmlformats.org/spreadsheetml/2006/main" count="757" uniqueCount="456">
  <si>
    <t>75405</t>
  </si>
  <si>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</si>
  <si>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</si>
  <si>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</si>
  <si>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</si>
  <si>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</si>
  <si>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</si>
  <si>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</si>
  <si>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</si>
  <si>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1.</t>
  </si>
  <si>
    <t>2.</t>
  </si>
  <si>
    <t>3.</t>
  </si>
  <si>
    <t>5.</t>
  </si>
  <si>
    <t>6.</t>
  </si>
  <si>
    <t>w złotych</t>
  </si>
  <si>
    <t>x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</si>
  <si>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</si>
  <si>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</si>
  <si>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</si>
  <si>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</si>
  <si>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</si>
  <si>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</si>
  <si>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</si>
  <si>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</si>
  <si>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</si>
  <si>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</si>
  <si>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</si>
  <si>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</si>
  <si>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</si>
  <si>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</si>
  <si>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</si>
  <si>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</si>
  <si>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</si>
  <si>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</si>
  <si>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</si>
  <si>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</si>
  <si>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</si>
  <si>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</si>
  <si>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</si>
  <si>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pożyczki
i kredyty</t>
  </si>
  <si>
    <t>Wydatki
w okresie realizacji Projektu (całkowita wartość Projektu)
(6+7)</t>
  </si>
  <si>
    <t>2.3</t>
  </si>
  <si>
    <t>75411</t>
  </si>
  <si>
    <t>801</t>
  </si>
  <si>
    <t>80120</t>
  </si>
  <si>
    <t>80130</t>
  </si>
  <si>
    <t>7.</t>
  </si>
  <si>
    <t>Starostwo Powiatowe</t>
  </si>
  <si>
    <t>Wydatki na programy i projekty realizowane ze środków pochodzących z funduszy strukturalnych i Funduszu Spójności</t>
  </si>
  <si>
    <t xml:space="preserve">Klasyfikacja (dział, rozdział)
</t>
  </si>
  <si>
    <t>600; 60014</t>
  </si>
  <si>
    <t>Środki z budżetu krajowego</t>
  </si>
  <si>
    <t>1.5</t>
  </si>
  <si>
    <t>8.</t>
  </si>
  <si>
    <t>9.</t>
  </si>
  <si>
    <t>10.</t>
  </si>
  <si>
    <t>11.</t>
  </si>
  <si>
    <t>12.</t>
  </si>
  <si>
    <t>801, 80120</t>
  </si>
  <si>
    <t>2010 r.</t>
  </si>
  <si>
    <t>13.</t>
  </si>
  <si>
    <t>14.</t>
  </si>
  <si>
    <t>z tego: 2009 r.</t>
  </si>
  <si>
    <t>Program: PROGRAM OPERACYJNY KAPITAŁ LUDZKI</t>
  </si>
  <si>
    <t>750, 75095</t>
  </si>
  <si>
    <t>Działanie: 8.1. Wspieranie rozwoju kwalifikacji zawodowych i doradztwo dla przedsiębiorstw</t>
  </si>
  <si>
    <t>Program: Lubuski Regionalny Program Operacyjny</t>
  </si>
  <si>
    <t>Priorytet:IV.  Rozwój i modernizacja infrastruktury społecznej</t>
  </si>
  <si>
    <t>Działanie:4.1. Rozwój i modernizacja  infrastruktury ochrony zdrowia</t>
  </si>
  <si>
    <t>Działanie:4.2. Rozwój i modernizacja lokalnej infrastruktury edukacyjnej</t>
  </si>
  <si>
    <t>Priorytet:III.  Ochrona i zarządzanie zasobami środowiska przyrodniczego</t>
  </si>
  <si>
    <t>851; 85111</t>
  </si>
  <si>
    <t>801,80130</t>
  </si>
  <si>
    <t>Priorytet:VIII. Regionalne Kadry Gospodarki</t>
  </si>
  <si>
    <t>Środki
z budżetu krajowego   9</t>
  </si>
  <si>
    <t>Środki
z budżetu UE                  8</t>
  </si>
  <si>
    <t>1.0</t>
  </si>
  <si>
    <t xml:space="preserve">   2009 r.</t>
  </si>
  <si>
    <t>Program: Lubuski Regionalny Program Operacyjny na lata 2007-2013</t>
  </si>
  <si>
    <t>Priorytet: III Ochrona i zarządzanie zasobami środowiska przyrodniczego</t>
  </si>
  <si>
    <t>Działanie: 3.1 Infrastruktura ochrony środowiska przyrodniczego</t>
  </si>
  <si>
    <t>wkład własny PFOŚiGW</t>
  </si>
  <si>
    <t>Projektodawca  Powiatowy Urząd Pracy w Żaganiu</t>
  </si>
  <si>
    <t>Priorytet VI. Rynek pracy otwarty dla  wszystkich.</t>
  </si>
  <si>
    <t>Poddziałanie:   6.1.2  Wsparcie powiatowych i wojewódzkich urzędów  w realizacji zadań na rzecz aktywizacji zawodowej osób  bezrobotnych w regionie .</t>
  </si>
  <si>
    <t xml:space="preserve">Razem wydatki :     </t>
  </si>
  <si>
    <t>8 budżet UE</t>
  </si>
  <si>
    <t>75020</t>
  </si>
  <si>
    <t>15.</t>
  </si>
  <si>
    <t>16.</t>
  </si>
  <si>
    <t>85406</t>
  </si>
  <si>
    <t>17.</t>
  </si>
  <si>
    <t>853   85333</t>
  </si>
  <si>
    <t>(8)</t>
  </si>
  <si>
    <t>środki własne FP-(9)-85322</t>
  </si>
  <si>
    <t>010, 01005</t>
  </si>
  <si>
    <t>Priorytet:2 „Zrównoważony rozwój obszarów wiejskich”</t>
  </si>
  <si>
    <t>2009 ROK SRODKI Z BUDŻETU</t>
  </si>
  <si>
    <t>801,80120</t>
  </si>
  <si>
    <t>1.4</t>
  </si>
  <si>
    <t>2.4</t>
  </si>
  <si>
    <t>Paragraf</t>
  </si>
  <si>
    <t>0920</t>
  </si>
  <si>
    <t>75704</t>
  </si>
  <si>
    <t>8020</t>
  </si>
  <si>
    <t>75818</t>
  </si>
  <si>
    <t>4810</t>
  </si>
  <si>
    <t>4118</t>
  </si>
  <si>
    <t>4119</t>
  </si>
  <si>
    <t>4128</t>
  </si>
  <si>
    <t>4129</t>
  </si>
  <si>
    <t>4178</t>
  </si>
  <si>
    <t>4179</t>
  </si>
  <si>
    <t>4218</t>
  </si>
  <si>
    <t>4219</t>
  </si>
  <si>
    <t>0970</t>
  </si>
  <si>
    <t>4210</t>
  </si>
  <si>
    <t>4740</t>
  </si>
  <si>
    <t>75702</t>
  </si>
  <si>
    <t>0870</t>
  </si>
  <si>
    <t>2710</t>
  </si>
  <si>
    <t>Priorytet:IX ROZWÓJ WYKSZTAŁCENIA I KOMPETENCJI W REGIONACH</t>
  </si>
  <si>
    <t>801; 80130</t>
  </si>
  <si>
    <t>2.5</t>
  </si>
  <si>
    <t>maja być 2 boiska z rozdziału 80120- Licea ogólnokształcące - ZSO Żagań i ZSP Szprotawa</t>
  </si>
  <si>
    <t>PO ZMIANIE</t>
  </si>
  <si>
    <t>Nazwa projektu: Budowa boiska wielofunkcyjne przy ZSTH w Żaganiu- 1 boisko</t>
  </si>
  <si>
    <t>Nazwa projektu: Budowa boisk przy ZSO w Żaganiu i ZSP w Szprotawie- 2 boiska</t>
  </si>
  <si>
    <t>Działanie: 9.2 Podniesienie atrakcyjności i jakości szkolnictwa zawodowego</t>
  </si>
  <si>
    <t>853, 85395</t>
  </si>
  <si>
    <t>Działanie 1.1 Poprawa stanu infrastruktury transportowej w regionie</t>
  </si>
  <si>
    <t>2.6</t>
  </si>
  <si>
    <r>
      <t xml:space="preserve">Razem wydatki: </t>
    </r>
    <r>
      <rPr>
        <b/>
        <sz val="8"/>
        <color indexed="8"/>
        <rFont val="Times New Roman"/>
        <family val="1"/>
      </rPr>
      <t>zlecone</t>
    </r>
  </si>
  <si>
    <t>Priorytet I: Rozwój infrastruktury wzmacniającej konkurencyjność regionu</t>
  </si>
  <si>
    <t>Program: Poprawa i Rozwój Obszarów Wiejskich 2007-2013</t>
  </si>
  <si>
    <t>Działanie: Poprawianie i rozwijanie infrastruktury związanej z rozwojem i dostosowaniem rolnictwa i leśnictwa przez scalanie gruntów</t>
  </si>
  <si>
    <t>Działanie: 9.1 wyrównywanie szans edukacyjnych i zapewnienie wysokiej jakości usług edukacyjnych świadczonych w systemie oświaty</t>
  </si>
  <si>
    <t>Działanie:  6.1 Poprawa dostępu do zatrudnienia oraz wspieranie aktywności  zawodowej w regionie w  regionie</t>
  </si>
  <si>
    <t>9 budżet krajowy</t>
  </si>
  <si>
    <t>i 1 boisko w ZSTH w Żaganiu- 80130- Szkoły zawodowe</t>
  </si>
  <si>
    <t>Działanie:3.2. poprawa jakości powietrza efektywności energetycznej oraz rozwój i wykorzystanie odnawialnych źródeł energii</t>
  </si>
  <si>
    <t>2009   rok              265 155,74</t>
  </si>
  <si>
    <t>2010   rok              171 352,03</t>
  </si>
  <si>
    <t>Priorytet:VII.Promocja Integracji Społecznej</t>
  </si>
  <si>
    <t>Działanie:7.1. Rozwój i upowszechnienie Aktywnej Integracji</t>
  </si>
  <si>
    <t>853;85395;</t>
  </si>
  <si>
    <t>2.7</t>
  </si>
  <si>
    <t>Rezerwy ogólne i celowe</t>
  </si>
  <si>
    <t>Rezerwy</t>
  </si>
  <si>
    <t>Program: ZPORR</t>
  </si>
  <si>
    <t>UE</t>
  </si>
  <si>
    <t>9 włsane</t>
  </si>
  <si>
    <t>803; 80309</t>
  </si>
  <si>
    <t>2.8</t>
  </si>
  <si>
    <t>Priorytet:II wzmacnianie rozwoju zasobów ludzkich w regionach.</t>
  </si>
  <si>
    <t>Działanie:2.2. Wyrównywanie szans edukacyjnych poprzez programy stypendialne</t>
  </si>
  <si>
    <t>750</t>
  </si>
  <si>
    <t>75075</t>
  </si>
  <si>
    <t>851</t>
  </si>
  <si>
    <t>85201</t>
  </si>
  <si>
    <t>75095</t>
  </si>
  <si>
    <t>przeliczyc</t>
  </si>
  <si>
    <t>852</t>
  </si>
  <si>
    <t>Plan dochodów i wydatków dla dochodów własnych  na 2009 r.</t>
  </si>
  <si>
    <t>Stan środków pieniężnych na początek roku</t>
  </si>
  <si>
    <t>Dochody</t>
  </si>
  <si>
    <t>Stan środków pieniężnych na koniec roku</t>
  </si>
  <si>
    <t>Rozliczenia
z budżetem
z tytułu wpłat nadwyżek środków za 2006 r.</t>
  </si>
  <si>
    <t>w tym: wpłata do budżetu</t>
  </si>
  <si>
    <t>źródła dochodów</t>
  </si>
  <si>
    <t>§ 265</t>
  </si>
  <si>
    <t>na inwestycje</t>
  </si>
  <si>
    <t>ZSP Szprotawa</t>
  </si>
  <si>
    <t>ZSO Żagań</t>
  </si>
  <si>
    <t>ZST-H w Żaganiu</t>
  </si>
  <si>
    <t>ZSTiL w Żaganiu</t>
  </si>
  <si>
    <t>ZSZ Szprotawa</t>
  </si>
  <si>
    <t>ZSP Iłowa</t>
  </si>
  <si>
    <t>854</t>
  </si>
  <si>
    <t>85410</t>
  </si>
  <si>
    <t>Powiatowy Dom Dziecka</t>
  </si>
  <si>
    <t>SOSzW Szprotawa</t>
  </si>
  <si>
    <t>85403</t>
  </si>
  <si>
    <t>SOSzW Żagań</t>
  </si>
  <si>
    <t>PPSP w Żaganiu</t>
  </si>
  <si>
    <t>754</t>
  </si>
  <si>
    <t>PPP Żagań</t>
  </si>
  <si>
    <t>85195</t>
  </si>
  <si>
    <t>Ogółem</t>
  </si>
  <si>
    <t>6300</t>
  </si>
  <si>
    <t>6060</t>
  </si>
  <si>
    <r>
      <t>Nazwa projektu:</t>
    </r>
    <r>
      <rPr>
        <b/>
        <sz val="8"/>
        <color indexed="8"/>
        <rFont val="Times New Roman"/>
        <family val="1"/>
      </rPr>
      <t>"Praktyki i staże drogą do sukcesu zawodowego"</t>
    </r>
    <r>
      <rPr>
        <sz val="8"/>
        <color indexed="8"/>
        <rFont val="Times New Roman"/>
        <family val="1"/>
      </rPr>
      <t xml:space="preserve"> 87,25%</t>
    </r>
  </si>
  <si>
    <r>
      <t xml:space="preserve">Nazwa projektu: </t>
    </r>
    <r>
      <rPr>
        <b/>
        <sz val="8"/>
        <rFont val="Times New Roman"/>
        <family val="1"/>
      </rPr>
      <t>"Rozwój i upowszechnianie Aktywnej Integracji przez Powiatowe Centrum Pomocy Rodzinie w Żaganiu</t>
    </r>
  </si>
  <si>
    <r>
      <t>Nazwa projektu:</t>
    </r>
    <r>
      <rPr>
        <b/>
        <sz val="8"/>
        <rFont val="Times New Roman"/>
        <family val="1"/>
      </rPr>
      <t xml:space="preserve"> „Wyrównywanie szans edukacyjnych poprzez programy stypendialne dla studentów Województwa Lubuskiego” </t>
    </r>
  </si>
  <si>
    <r>
      <t xml:space="preserve">Nazwa projektu :   </t>
    </r>
    <r>
      <rPr>
        <b/>
        <sz val="8"/>
        <color indexed="8"/>
        <rFont val="Times New Roman"/>
        <family val="1"/>
      </rPr>
      <t>TWOJA KARIERA</t>
    </r>
  </si>
  <si>
    <r>
      <t>Nazwa projektu:</t>
    </r>
    <r>
      <rPr>
        <b/>
        <sz val="8"/>
        <color indexed="8"/>
        <rFont val="Times New Roman"/>
        <family val="1"/>
      </rPr>
      <t>"Polsko Niemieckie warsztaty dla młodzieży związane z przedsiębiorczością"</t>
    </r>
  </si>
  <si>
    <r>
      <t>Nazwa projektu:</t>
    </r>
    <r>
      <rPr>
        <b/>
        <sz val="8"/>
        <color indexed="8"/>
        <rFont val="Times New Roman"/>
        <family val="1"/>
      </rPr>
      <t>"Wsparcie doradcze dla przedsiębiorców"</t>
    </r>
  </si>
  <si>
    <r>
      <t xml:space="preserve">Nazwa projektu: </t>
    </r>
    <r>
      <rPr>
        <b/>
        <sz val="8"/>
        <color indexed="8"/>
        <rFont val="Times New Roman"/>
        <family val="1"/>
      </rPr>
      <t>Scalanie gruntów wsi Przecław wraz z zagospodarowaniem poscaleniowym.</t>
    </r>
  </si>
  <si>
    <r>
      <t>Nazwa projektu:</t>
    </r>
    <r>
      <rPr>
        <b/>
        <sz val="8"/>
        <color indexed="8"/>
        <rFont val="Times New Roman"/>
        <family val="1"/>
      </rPr>
      <t>„Przebudowa drogi powiatowej nr 1080F odkm 0+279,00 do 13+850,00"</t>
    </r>
  </si>
  <si>
    <r>
      <t xml:space="preserve">Nazwa projektu: </t>
    </r>
    <r>
      <rPr>
        <b/>
        <sz val="8"/>
        <color indexed="8"/>
        <rFont val="Times New Roman"/>
        <family val="1"/>
      </rPr>
      <t>„Zakup cyfrowego aparatu  RTG jako element budowy systemu teleradiologii i sprzętu do endoskopii  w szpitalu powiatowym w Żaganiu"</t>
    </r>
  </si>
  <si>
    <r>
      <t xml:space="preserve">Nazwa projektu: </t>
    </r>
    <r>
      <rPr>
        <b/>
        <sz val="8"/>
        <color indexed="8"/>
        <rFont val="Times New Roman"/>
        <family val="1"/>
      </rPr>
      <t>"Zakup samochodu kontrolno - rozpoznawczego z funkcją do ograniczania stref skażeń chemicznych"</t>
    </r>
  </si>
  <si>
    <r>
      <t xml:space="preserve">Nazwa projektu: </t>
    </r>
    <r>
      <rPr>
        <b/>
        <sz val="8"/>
        <color indexed="8"/>
        <rFont val="Times New Roman"/>
        <family val="1"/>
      </rPr>
      <t>"Budowa zespołu garaży przy Komendzie Powiatowej Państwowej Straży Pożarnej w Żaganiu"</t>
    </r>
  </si>
  <si>
    <r>
      <t xml:space="preserve">Nazwa projektu: </t>
    </r>
    <r>
      <rPr>
        <b/>
        <sz val="8"/>
        <color indexed="8"/>
        <rFont val="Times New Roman"/>
        <family val="1"/>
      </rPr>
      <t>Termomodernizacja  budynku Zespołu Szkół Ponadgimnazjalnych w Szprotawie</t>
    </r>
  </si>
  <si>
    <r>
      <t xml:space="preserve">Nazwa projektu: </t>
    </r>
    <r>
      <rPr>
        <b/>
        <sz val="8"/>
        <color indexed="8"/>
        <rFont val="Times New Roman"/>
        <family val="1"/>
      </rPr>
      <t>„Przebudowa drogi powiatowej nr 1078F od km 17+200,00 do 19+835".</t>
    </r>
  </si>
  <si>
    <r>
      <t xml:space="preserve">Nazwa projektu: </t>
    </r>
    <r>
      <rPr>
        <b/>
        <sz val="8"/>
        <color indexed="8"/>
        <rFont val="Times New Roman"/>
        <family val="1"/>
      </rPr>
      <t>"Otwieramy horyzonty na przyszłość" - ZSTiL</t>
    </r>
  </si>
  <si>
    <t>6170</t>
  </si>
  <si>
    <t>wkład własny zakup samoch PPPSP -FOS</t>
  </si>
  <si>
    <t>PUP wkład własny FP</t>
  </si>
  <si>
    <t>Razem wydatki: 85/15</t>
  </si>
  <si>
    <t>Razem wydatki: 42,92/57,08</t>
  </si>
  <si>
    <t>Razem wydatki: 78,72/21,28</t>
  </si>
  <si>
    <t>2009 r. 75/25</t>
  </si>
  <si>
    <t>Razem wydatki: 100/0</t>
  </si>
  <si>
    <t>Razem wydatki: 75/25</t>
  </si>
  <si>
    <t>Razem wydatki  80,42/19,58</t>
  </si>
  <si>
    <t xml:space="preserve">2010 r. </t>
  </si>
  <si>
    <t>Działanie:9.2 Podniesienie atrakcyjności i jakości szkolnictwa zawodowego</t>
  </si>
  <si>
    <t>2.9</t>
  </si>
  <si>
    <r>
      <t>Nazwa projektu:</t>
    </r>
    <r>
      <rPr>
        <b/>
        <sz val="8"/>
        <color indexed="8"/>
        <rFont val="Times New Roman"/>
        <family val="1"/>
      </rPr>
      <t>NOWE ZAWODY INFORMATYCZNE DLA SZKÓŁ ZAWODOWYCH</t>
    </r>
    <r>
      <rPr>
        <sz val="8"/>
        <color indexed="8"/>
        <rFont val="Times New Roman"/>
        <family val="1"/>
      </rPr>
      <t xml:space="preserve">- (ZSP Szprotawa; ZSTiL Żagań) </t>
    </r>
  </si>
  <si>
    <r>
      <t>Razem wydatki:</t>
    </r>
    <r>
      <rPr>
        <sz val="7"/>
        <color indexed="8"/>
        <rFont val="Times New Roman"/>
        <family val="1"/>
      </rPr>
      <t>Powiat (partner)-wkład własny; Fundacje Edukacji Ekonomicznej w Warszawie (realizator projektu)- śr.UE</t>
    </r>
  </si>
  <si>
    <t>2920</t>
  </si>
  <si>
    <t>4270</t>
  </si>
  <si>
    <t>0770</t>
  </si>
  <si>
    <t>2008</t>
  </si>
  <si>
    <t>2009</t>
  </si>
  <si>
    <t>2708</t>
  </si>
  <si>
    <t>4249</t>
  </si>
  <si>
    <t>4309</t>
  </si>
  <si>
    <t>4749</t>
  </si>
  <si>
    <t>4759</t>
  </si>
  <si>
    <t>4248</t>
  </si>
  <si>
    <t>4308</t>
  </si>
  <si>
    <t>4748</t>
  </si>
  <si>
    <t>4758</t>
  </si>
  <si>
    <t>Załącznik nr 3</t>
  </si>
  <si>
    <t>Wydatki 07/2009</t>
  </si>
  <si>
    <t>75404</t>
  </si>
  <si>
    <t>60078</t>
  </si>
  <si>
    <t>70005</t>
  </si>
  <si>
    <t>75801</t>
  </si>
  <si>
    <t>dz.710 rozdz.71030</t>
  </si>
  <si>
    <t>Plan przychodów i wydatków Powiatowego Funduszu</t>
  </si>
  <si>
    <t>Gospodarki Zasobem Geodezyjnym i Kartograficznym NA 2009 ROK</t>
  </si>
  <si>
    <t>Plan na 2009 r.</t>
  </si>
  <si>
    <t>I.</t>
  </si>
  <si>
    <t>Stan środków obrotowych na początek roku</t>
  </si>
  <si>
    <t>1.1. środki pieniężne</t>
  </si>
  <si>
    <t>1.2. należnosci</t>
  </si>
  <si>
    <t>1.3. zobowiązania</t>
  </si>
  <si>
    <t>II.</t>
  </si>
  <si>
    <t>Przychody</t>
  </si>
  <si>
    <t>0830</t>
  </si>
  <si>
    <t>Wpływy z usług</t>
  </si>
  <si>
    <t>Pozostałe odsetki</t>
  </si>
  <si>
    <t>III.</t>
  </si>
  <si>
    <t>Wydatki bieżące, w tym:</t>
  </si>
  <si>
    <t>1.1. zakup materiałów</t>
  </si>
  <si>
    <t>1.2. Zakup usług remontowych</t>
  </si>
  <si>
    <t>4300</t>
  </si>
  <si>
    <t>1.3.Zakup usług pozostałych</t>
  </si>
  <si>
    <t>4370</t>
  </si>
  <si>
    <t>1.4. Opłaty z tytułu zakupu usług telekomunikacyjnych telefonii stacjonarnej</t>
  </si>
  <si>
    <t>1.5. Zakup materiałów papierniczych do sprzętu drukarskiego i urządzeń kserograficznych</t>
  </si>
  <si>
    <t>4350</t>
  </si>
  <si>
    <t>1.6.Zakup usług dostępu do sieci Internet</t>
  </si>
  <si>
    <t>Wydatki majątkowe</t>
  </si>
  <si>
    <t>6120</t>
  </si>
  <si>
    <t>2.1. wydatki na zakupy inwestycyjne funduszy celowych</t>
  </si>
  <si>
    <t>6110</t>
  </si>
  <si>
    <t>2.2. elewacja na budynku przy ul. Jana Pawła II</t>
  </si>
  <si>
    <t>2960</t>
  </si>
  <si>
    <t>Przelewy redystrybucyjne</t>
  </si>
  <si>
    <t>3.1. Odpis 10% od przychodów własnych dla funduszu centralnego (10% od poz.II.1)</t>
  </si>
  <si>
    <t>3.2. Odpis 10% od przychodów własnych dla funduszu wojewódzkiego (10% od poz.II.1)</t>
  </si>
  <si>
    <t>IV.</t>
  </si>
  <si>
    <t>Stan środków obrotowych na koniec roku</t>
  </si>
  <si>
    <t>4.1. środki pieniężne</t>
  </si>
  <si>
    <t>4.2. należności</t>
  </si>
  <si>
    <t>4.3. zobowiązania</t>
  </si>
  <si>
    <r>
      <t>Plan na 2008 r.</t>
    </r>
    <r>
      <rPr>
        <b/>
        <sz val="8"/>
        <color indexed="12"/>
        <rFont val="Times New Roman"/>
        <family val="1"/>
      </rPr>
      <t xml:space="preserve"> (zmiana 12.06.2008)</t>
    </r>
  </si>
  <si>
    <t>Plan na  30.06.2009 r.</t>
  </si>
  <si>
    <t>zmiany 07/2009</t>
  </si>
  <si>
    <t>Wpływy z różnych dochodów</t>
  </si>
  <si>
    <t>w tym malowanie pomieszczeń -93.000 zł</t>
  </si>
  <si>
    <t>Plan DOCHODÓW na 2008 rok</t>
  </si>
  <si>
    <t>Treść</t>
  </si>
  <si>
    <t>Przed zmianą</t>
  </si>
  <si>
    <t>Zmiana</t>
  </si>
  <si>
    <t>Po zmianie</t>
  </si>
  <si>
    <t>600</t>
  </si>
  <si>
    <t>Transport i łączność</t>
  </si>
  <si>
    <t>14 806 178,00</t>
  </si>
  <si>
    <t>5 000,00</t>
  </si>
  <si>
    <t>14 811 178,00</t>
  </si>
  <si>
    <t>Usuwanie skutków klęsk żywiołowych</t>
  </si>
  <si>
    <t>0,00</t>
  </si>
  <si>
    <t>Dotacja celowa na pomoc finansową udzielaną między jednostkami samorządu terytorialnego na dofinansowanie własnych zadań bieżących</t>
  </si>
  <si>
    <t>Bezpieczeństwo publiczne i ochrona przeciwpożarowa</t>
  </si>
  <si>
    <t>15 518 522,00</t>
  </si>
  <si>
    <t>36 400,00</t>
  </si>
  <si>
    <t>15 554 922,00</t>
  </si>
  <si>
    <t>Komendy wojewódzkie Policji</t>
  </si>
  <si>
    <t>500 000,00</t>
  </si>
  <si>
    <t>- 500 000,00</t>
  </si>
  <si>
    <t>Wpłaty jednostek na fundusz celowy na finansowanie i dofinansowanie zadań inwestycyjnych</t>
  </si>
  <si>
    <t>Komendy powiatowe Policji</t>
  </si>
  <si>
    <t>Komendy powiatowe Państwowej Straży Pożarnej</t>
  </si>
  <si>
    <t>15 010 845,00</t>
  </si>
  <si>
    <t>15 047 245,00</t>
  </si>
  <si>
    <t>Wydatki na zakupy inwestycyjne jednostek budżetowych</t>
  </si>
  <si>
    <t>739 600,00</t>
  </si>
  <si>
    <t>776 000,00</t>
  </si>
  <si>
    <t>757</t>
  </si>
  <si>
    <t>Obsługa długu publicznego</t>
  </si>
  <si>
    <t>2 257 221,00</t>
  </si>
  <si>
    <t>Obsługa papierów wartościowych, kredytów i pożyczek jednostek samorządu terytorialnego</t>
  </si>
  <si>
    <t>1 630 931,00</t>
  </si>
  <si>
    <t>156 825,00</t>
  </si>
  <si>
    <t>1 787 756,00</t>
  </si>
  <si>
    <t>8110</t>
  </si>
  <si>
    <t>Odsetki od samorządowych papierów wartościowych</t>
  </si>
  <si>
    <t>1 167 290,00</t>
  </si>
  <si>
    <t>1 324 115,00</t>
  </si>
  <si>
    <t>Rozliczenia z tytułu poręczeń i gwarancji udzielonych przez Skarb Państwa lub jednostkę samorządu terytorialnego</t>
  </si>
  <si>
    <t>626 290,00</t>
  </si>
  <si>
    <t>- 156 825,00</t>
  </si>
  <si>
    <t>469 465,00</t>
  </si>
  <si>
    <t>Wypłaty z tytułu gwarancji i poręczeń</t>
  </si>
  <si>
    <t>758</t>
  </si>
  <si>
    <t>Różne rozliczenia</t>
  </si>
  <si>
    <t>931 291,00</t>
  </si>
  <si>
    <t>- 5 000,00</t>
  </si>
  <si>
    <t>926 291,00</t>
  </si>
  <si>
    <t>Oświata i wychowanie</t>
  </si>
  <si>
    <t>25 559 764,00</t>
  </si>
  <si>
    <t>35 181,00</t>
  </si>
  <si>
    <t>25 594 945,00</t>
  </si>
  <si>
    <t>Licea ogólnokształcące</t>
  </si>
  <si>
    <t>8 466 458,00</t>
  </si>
  <si>
    <t>8 501 639,00</t>
  </si>
  <si>
    <t>Zakup usług remontowych</t>
  </si>
  <si>
    <t>12 089,00</t>
  </si>
  <si>
    <t>47 270,00</t>
  </si>
  <si>
    <t>Szkoły zawodowe</t>
  </si>
  <si>
    <t>13 181 610,00</t>
  </si>
  <si>
    <t>Składki na ubezpieczenia społeczne</t>
  </si>
  <si>
    <t>2 147,00</t>
  </si>
  <si>
    <t>- 322,00</t>
  </si>
  <si>
    <t>1 825,00</t>
  </si>
  <si>
    <t>322,00</t>
  </si>
  <si>
    <t>Składki na Fundusz Pracy</t>
  </si>
  <si>
    <t>346,00</t>
  </si>
  <si>
    <t>- 52,00</t>
  </si>
  <si>
    <t>294,00</t>
  </si>
  <si>
    <t>Strona 1 z 2</t>
  </si>
  <si>
    <t>52,00</t>
  </si>
  <si>
    <t>Wynagrodzenia bezosobowe</t>
  </si>
  <si>
    <t>14 107,00</t>
  </si>
  <si>
    <t>- 2 116,00</t>
  </si>
  <si>
    <t>11 991,00</t>
  </si>
  <si>
    <t>26 700,00</t>
  </si>
  <si>
    <t>2 116,00</t>
  </si>
  <si>
    <t>28 816,00</t>
  </si>
  <si>
    <t>Zakup materiałów i wyposażenia</t>
  </si>
  <si>
    <t>3 000,00</t>
  </si>
  <si>
    <t>- 450,00</t>
  </si>
  <si>
    <t>2 550,00</t>
  </si>
  <si>
    <t>450,00</t>
  </si>
  <si>
    <t>Zakup pomocy naukowych, dydaktycznych i książek</t>
  </si>
  <si>
    <t>2 000,00</t>
  </si>
  <si>
    <t>- 300,00</t>
  </si>
  <si>
    <t>1 700,00</t>
  </si>
  <si>
    <t>300,00</t>
  </si>
  <si>
    <t>Zakup usług pozostałych</t>
  </si>
  <si>
    <t>22 674,00</t>
  </si>
  <si>
    <t>- 3 401,00</t>
  </si>
  <si>
    <t>19 273,00</t>
  </si>
  <si>
    <t>3 401,00</t>
  </si>
  <si>
    <t>Zakup materiałów papierniczych do sprzętu drukarskiego i urządzeń kserograficznych</t>
  </si>
  <si>
    <t>1 000,00</t>
  </si>
  <si>
    <t>- 150,00</t>
  </si>
  <si>
    <t>850,00</t>
  </si>
  <si>
    <t>150,00</t>
  </si>
  <si>
    <t>Zakup akcesoriów komputerowych, w tym programów i licencji</t>
  </si>
  <si>
    <t>1 987,00</t>
  </si>
  <si>
    <t>- 298,00</t>
  </si>
  <si>
    <t>1 689,00</t>
  </si>
  <si>
    <t>298,00</t>
  </si>
  <si>
    <t>Pomoc społeczna</t>
  </si>
  <si>
    <t>4 966 414,00</t>
  </si>
  <si>
    <t>4 966 714,00</t>
  </si>
  <si>
    <t>Placówki opiekuńczo-wychowawcze</t>
  </si>
  <si>
    <t>1 764 854,00</t>
  </si>
  <si>
    <t>1 765 154,00</t>
  </si>
  <si>
    <t>41 000,00</t>
  </si>
  <si>
    <t>41 300,00</t>
  </si>
  <si>
    <t>Edukacyjna opieka wychowawcza</t>
  </si>
  <si>
    <t>3 547 064,00</t>
  </si>
  <si>
    <t>7,00</t>
  </si>
  <si>
    <t>3 547 071,00</t>
  </si>
  <si>
    <t>Poradnie psychologiczno-pedagogiczne, w tym poradnie specjalistyczne</t>
  </si>
  <si>
    <t>1 244 049,00</t>
  </si>
  <si>
    <t>1 244 056,00</t>
  </si>
  <si>
    <t>6 660,00</t>
  </si>
  <si>
    <t>6 667,00</t>
  </si>
  <si>
    <t>Razem:</t>
  </si>
  <si>
    <t>86 769 623,00</t>
  </si>
  <si>
    <t>71 888,00</t>
  </si>
  <si>
    <t>86 841 511,00</t>
  </si>
  <si>
    <t>Strona 2 z 2</t>
  </si>
  <si>
    <t>PLAN DOCHODÓW</t>
  </si>
  <si>
    <t>700</t>
  </si>
  <si>
    <t>Gospodarka mieszkaniowa</t>
  </si>
  <si>
    <t>840 600,00</t>
  </si>
  <si>
    <t>Gospodarka gruntami i nieruchomościami</t>
  </si>
  <si>
    <t>Wpłaty z tytułu odpłatnego nabycia prawa własności oraz prawa użytkowania wieczystego nieruchomości</t>
  </si>
  <si>
    <t>200 000,00</t>
  </si>
  <si>
    <t>Wpływy ze sprzedaży składników majątkowych</t>
  </si>
  <si>
    <t>600 000,00</t>
  </si>
  <si>
    <t>- 200 000,00</t>
  </si>
  <si>
    <t>400 000,00</t>
  </si>
  <si>
    <t>14 478 319,00</t>
  </si>
  <si>
    <t>14 514 719,00</t>
  </si>
  <si>
    <t>14 474 319,00</t>
  </si>
  <si>
    <t>14 510 719,00</t>
  </si>
  <si>
    <t>Wpływy z tytułu pomocy finansowej udzielanej między jednostkami samorządu terytorialnego na dofinansowanie własnych zadań inwestycyjnych i zakupów inwestycyjnych</t>
  </si>
  <si>
    <t>106 600,00</t>
  </si>
  <si>
    <t>143 000,00</t>
  </si>
  <si>
    <t>33 773 676,00</t>
  </si>
  <si>
    <t>33 808 857,00</t>
  </si>
  <si>
    <t>Część oświatowa subwencji ogólnej dla jednostek samorządu terytorialnego</t>
  </si>
  <si>
    <t>22 325 508,00</t>
  </si>
  <si>
    <t>22 360 689,00</t>
  </si>
  <si>
    <t>Subwencje ogólne z budżetu państwa</t>
  </si>
  <si>
    <t>1 866 918,00</t>
  </si>
  <si>
    <t>365 350,00</t>
  </si>
  <si>
    <t>Dotacje rozwojowe oraz środki na finansowanie Wspólnej Polityki Rolnej</t>
  </si>
  <si>
    <t>40 172,00</t>
  </si>
  <si>
    <t>7 089,00</t>
  </si>
  <si>
    <t>Środki na dofinansowanie własnych zadań bieżących gmin (związków gmin), powiatów (związków powiatów), samorządów województw, pozyskane z innych źródeł</t>
  </si>
  <si>
    <t>47 261,00</t>
  </si>
  <si>
    <t>- 47 261,00</t>
  </si>
  <si>
    <t>184 607,00</t>
  </si>
  <si>
    <t>184 907,00</t>
  </si>
  <si>
    <t>6 205,00</t>
  </si>
  <si>
    <t>6 505,00</t>
  </si>
  <si>
    <t>700,00</t>
  </si>
  <si>
    <t>153 849,00</t>
  </si>
  <si>
    <t>153 856,00</t>
  </si>
  <si>
    <t>1 180,00</t>
  </si>
  <si>
    <t>1 187,00</t>
  </si>
  <si>
    <t>950,00</t>
  </si>
  <si>
    <t>957,00</t>
  </si>
  <si>
    <t>78 956 094,00</t>
  </si>
  <si>
    <t>79 027 982,00</t>
  </si>
  <si>
    <t>Strona 1 z 1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</si>
</sst>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,##0.00\ _z_ł"/>
    <numFmt numFmtId="178" formatCode="#,##0.00_ ;\-#,##0.00\ "/>
    <numFmt numFmtId="179" formatCode="0.000"/>
    <numFmt numFmtId="180" formatCode="0.0000"/>
    <numFmt numFmtId="181" formatCode="#,##0.00\ &quot;zł&quot;"/>
    <numFmt numFmtId="182" formatCode="0.0"/>
    <numFmt numFmtId="183" formatCode="0.00000"/>
    <numFmt numFmtId="184" formatCode="#,##0.000"/>
    <numFmt numFmtId="185" formatCode="#,##0.0000"/>
    <numFmt numFmtId="186" formatCode="#,##0.00000"/>
    <numFmt numFmtId="187" formatCode="#,##0_ ;\-#,##0\ "/>
    <numFmt numFmtId="188" formatCode="#,##0.00_ ;[Red]\-#,##0.00\ "/>
    <numFmt numFmtId="189" formatCode="0.E+00"/>
  </numFmts>
  <fonts count="58">
    <font>
      <sz val="10"/>
      <name val="Arial CE"/>
      <family val="0"/>
    </font>
    <font>
      <sz val="11"/>
      <name val="Arial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sz val="12"/>
      <name val="Times New Roman C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3"/>
      <name val="Times New Roman"/>
      <family val="1"/>
    </font>
    <font>
      <sz val="7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dott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 style="dotted"/>
    </border>
    <border>
      <left style="thin"/>
      <right style="double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ashed"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ashed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3" fillId="20" borderId="10" xfId="54" applyFont="1" applyFill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0" fontId="13" fillId="0" borderId="0" xfId="54" applyFont="1">
      <alignment/>
      <protection/>
    </xf>
    <xf numFmtId="0" fontId="10" fillId="0" borderId="11" xfId="54" applyFont="1" applyBorder="1">
      <alignment/>
      <protection/>
    </xf>
    <xf numFmtId="0" fontId="10" fillId="0" borderId="11" xfId="54" applyFont="1" applyBorder="1" applyAlignment="1">
      <alignment/>
      <protection/>
    </xf>
    <xf numFmtId="0" fontId="10" fillId="0" borderId="11" xfId="54" applyFont="1" applyBorder="1" applyAlignment="1">
      <alignment horizontal="center"/>
      <protection/>
    </xf>
    <xf numFmtId="0" fontId="14" fillId="0" borderId="0" xfId="54" applyFont="1">
      <alignment/>
      <protection/>
    </xf>
    <xf numFmtId="3" fontId="10" fillId="0" borderId="11" xfId="54" applyNumberFormat="1" applyFont="1" applyBorder="1">
      <alignment/>
      <protection/>
    </xf>
    <xf numFmtId="3" fontId="10" fillId="0" borderId="11" xfId="54" applyNumberFormat="1" applyFont="1" applyBorder="1" applyAlignment="1">
      <alignment/>
      <protection/>
    </xf>
    <xf numFmtId="3" fontId="10" fillId="0" borderId="11" xfId="54" applyNumberFormat="1" applyFont="1" applyBorder="1" applyAlignment="1">
      <alignment horizontal="center"/>
      <protection/>
    </xf>
    <xf numFmtId="0" fontId="14" fillId="0" borderId="0" xfId="54" applyFont="1" applyAlignment="1">
      <alignment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/>
      <protection/>
    </xf>
    <xf numFmtId="3" fontId="13" fillId="0" borderId="0" xfId="54" applyNumberFormat="1" applyFont="1" applyBorder="1">
      <alignment/>
      <protection/>
    </xf>
    <xf numFmtId="0" fontId="13" fillId="20" borderId="14" xfId="54" applyFont="1" applyFill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13" fillId="0" borderId="17" xfId="54" applyFont="1" applyBorder="1" applyAlignment="1">
      <alignment horizontal="center"/>
      <protection/>
    </xf>
    <xf numFmtId="0" fontId="13" fillId="0" borderId="18" xfId="54" applyFont="1" applyBorder="1" applyAlignment="1">
      <alignment horizontal="left" vertical="center"/>
      <protection/>
    </xf>
    <xf numFmtId="3" fontId="13" fillId="0" borderId="18" xfId="54" applyNumberFormat="1" applyFont="1" applyBorder="1">
      <alignment/>
      <protection/>
    </xf>
    <xf numFmtId="0" fontId="10" fillId="0" borderId="19" xfId="54" applyFont="1" applyBorder="1" applyAlignment="1">
      <alignment/>
      <protection/>
    </xf>
    <xf numFmtId="3" fontId="10" fillId="0" borderId="19" xfId="54" applyNumberFormat="1" applyFont="1" applyBorder="1">
      <alignment/>
      <protection/>
    </xf>
    <xf numFmtId="3" fontId="10" fillId="0" borderId="19" xfId="54" applyNumberFormat="1" applyFont="1" applyBorder="1" applyAlignment="1">
      <alignment/>
      <protection/>
    </xf>
    <xf numFmtId="3" fontId="10" fillId="0" borderId="20" xfId="54" applyNumberFormat="1" applyFont="1" applyBorder="1" applyAlignment="1">
      <alignment/>
      <protection/>
    </xf>
    <xf numFmtId="3" fontId="10" fillId="0" borderId="21" xfId="54" applyNumberFormat="1" applyFont="1" applyBorder="1" applyAlignment="1">
      <alignment/>
      <protection/>
    </xf>
    <xf numFmtId="3" fontId="10" fillId="0" borderId="21" xfId="54" applyNumberFormat="1" applyFont="1" applyBorder="1">
      <alignment/>
      <protection/>
    </xf>
    <xf numFmtId="3" fontId="10" fillId="0" borderId="22" xfId="54" applyNumberFormat="1" applyFont="1" applyBorder="1">
      <alignment/>
      <protection/>
    </xf>
    <xf numFmtId="3" fontId="10" fillId="0" borderId="22" xfId="54" applyNumberFormat="1" applyFont="1" applyBorder="1" applyAlignment="1">
      <alignment horizontal="center"/>
      <protection/>
    </xf>
    <xf numFmtId="3" fontId="10" fillId="0" borderId="22" xfId="54" applyNumberFormat="1" applyFont="1" applyBorder="1" applyAlignment="1">
      <alignment/>
      <protection/>
    </xf>
    <xf numFmtId="0" fontId="10" fillId="0" borderId="23" xfId="54" applyFont="1" applyBorder="1" applyAlignment="1">
      <alignment/>
      <protection/>
    </xf>
    <xf numFmtId="3" fontId="10" fillId="0" borderId="23" xfId="54" applyNumberFormat="1" applyFont="1" applyBorder="1">
      <alignment/>
      <protection/>
    </xf>
    <xf numFmtId="0" fontId="10" fillId="0" borderId="24" xfId="54" applyFont="1" applyBorder="1" applyAlignment="1">
      <alignment/>
      <protection/>
    </xf>
    <xf numFmtId="3" fontId="10" fillId="0" borderId="24" xfId="54" applyNumberFormat="1" applyFont="1" applyBorder="1">
      <alignment/>
      <protection/>
    </xf>
    <xf numFmtId="3" fontId="10" fillId="0" borderId="24" xfId="54" applyNumberFormat="1" applyFont="1" applyBorder="1" applyAlignment="1">
      <alignment/>
      <protection/>
    </xf>
    <xf numFmtId="3" fontId="10" fillId="0" borderId="25" xfId="54" applyNumberFormat="1" applyFont="1" applyBorder="1" applyAlignment="1">
      <alignment/>
      <protection/>
    </xf>
    <xf numFmtId="3" fontId="35" fillId="0" borderId="0" xfId="54" applyNumberFormat="1" applyFont="1">
      <alignment/>
      <protection/>
    </xf>
    <xf numFmtId="0" fontId="36" fillId="0" borderId="0" xfId="53" applyFont="1">
      <alignment/>
      <protection/>
    </xf>
    <xf numFmtId="0" fontId="15" fillId="0" borderId="0" xfId="53" applyFont="1">
      <alignment/>
      <protection/>
    </xf>
    <xf numFmtId="0" fontId="10" fillId="0" borderId="26" xfId="54" applyFont="1" applyBorder="1" applyAlignment="1">
      <alignment/>
      <protection/>
    </xf>
    <xf numFmtId="0" fontId="10" fillId="0" borderId="21" xfId="54" applyFont="1" applyBorder="1" applyAlignment="1">
      <alignment/>
      <protection/>
    </xf>
    <xf numFmtId="0" fontId="39" fillId="0" borderId="27" xfId="54" applyFont="1" applyBorder="1" applyAlignment="1">
      <alignment horizontal="center" vertical="center"/>
      <protection/>
    </xf>
    <xf numFmtId="0" fontId="39" fillId="0" borderId="23" xfId="54" applyFont="1" applyBorder="1" applyAlignment="1">
      <alignment horizontal="left" vertical="center" wrapText="1"/>
      <protection/>
    </xf>
    <xf numFmtId="0" fontId="39" fillId="0" borderId="19" xfId="54" applyFont="1" applyBorder="1" applyAlignment="1">
      <alignment/>
      <protection/>
    </xf>
    <xf numFmtId="3" fontId="39" fillId="0" borderId="19" xfId="54" applyNumberFormat="1" applyFont="1" applyBorder="1" applyAlignment="1">
      <alignment/>
      <protection/>
    </xf>
    <xf numFmtId="3" fontId="39" fillId="0" borderId="20" xfId="54" applyNumberFormat="1" applyFont="1" applyBorder="1" applyAlignment="1">
      <alignment/>
      <protection/>
    </xf>
    <xf numFmtId="0" fontId="39" fillId="0" borderId="0" xfId="54" applyFont="1">
      <alignment/>
      <protection/>
    </xf>
    <xf numFmtId="0" fontId="39" fillId="0" borderId="11" xfId="54" applyFont="1" applyBorder="1" applyAlignment="1">
      <alignment horizontal="left" vertical="center" wrapText="1"/>
      <protection/>
    </xf>
    <xf numFmtId="0" fontId="39" fillId="0" borderId="11" xfId="54" applyFont="1" applyBorder="1" applyAlignment="1">
      <alignment/>
      <protection/>
    </xf>
    <xf numFmtId="3" fontId="39" fillId="0" borderId="11" xfId="54" applyNumberFormat="1" applyFont="1" applyBorder="1" applyAlignment="1">
      <alignment/>
      <protection/>
    </xf>
    <xf numFmtId="3" fontId="39" fillId="0" borderId="21" xfId="54" applyNumberFormat="1" applyFont="1" applyBorder="1" applyAlignment="1">
      <alignment/>
      <protection/>
    </xf>
    <xf numFmtId="0" fontId="39" fillId="0" borderId="11" xfId="54" applyFont="1" applyBorder="1" applyAlignment="1">
      <alignment horizontal="center"/>
      <protection/>
    </xf>
    <xf numFmtId="0" fontId="39" fillId="0" borderId="11" xfId="54" applyFont="1" applyBorder="1" applyAlignment="1">
      <alignment horizontal="left" vertical="center"/>
      <protection/>
    </xf>
    <xf numFmtId="3" fontId="39" fillId="0" borderId="11" xfId="54" applyNumberFormat="1" applyFont="1" applyBorder="1">
      <alignment/>
      <protection/>
    </xf>
    <xf numFmtId="3" fontId="39" fillId="0" borderId="11" xfId="54" applyNumberFormat="1" applyFont="1" applyBorder="1" applyAlignment="1">
      <alignment horizontal="center"/>
      <protection/>
    </xf>
    <xf numFmtId="3" fontId="39" fillId="0" borderId="21" xfId="54" applyNumberFormat="1" applyFont="1" applyBorder="1">
      <alignment/>
      <protection/>
    </xf>
    <xf numFmtId="0" fontId="39" fillId="0" borderId="22" xfId="54" applyFont="1" applyBorder="1" applyAlignment="1">
      <alignment horizontal="left" vertical="center"/>
      <protection/>
    </xf>
    <xf numFmtId="3" fontId="39" fillId="0" borderId="22" xfId="54" applyNumberFormat="1" applyFont="1" applyBorder="1" applyAlignment="1">
      <alignment/>
      <protection/>
    </xf>
    <xf numFmtId="3" fontId="39" fillId="0" borderId="22" xfId="54" applyNumberFormat="1" applyFont="1" applyBorder="1">
      <alignment/>
      <protection/>
    </xf>
    <xf numFmtId="3" fontId="39" fillId="0" borderId="28" xfId="54" applyNumberFormat="1" applyFont="1" applyBorder="1" applyAlignment="1">
      <alignment/>
      <protection/>
    </xf>
    <xf numFmtId="0" fontId="39" fillId="0" borderId="19" xfId="54" applyFont="1" applyBorder="1" applyAlignment="1">
      <alignment horizontal="left" vertical="center" wrapText="1"/>
      <protection/>
    </xf>
    <xf numFmtId="3" fontId="39" fillId="0" borderId="19" xfId="54" applyNumberFormat="1" applyFont="1" applyBorder="1">
      <alignment/>
      <protection/>
    </xf>
    <xf numFmtId="0" fontId="39" fillId="0" borderId="29" xfId="54" applyFont="1" applyBorder="1" applyAlignment="1">
      <alignment horizontal="left" vertical="center"/>
      <protection/>
    </xf>
    <xf numFmtId="3" fontId="39" fillId="0" borderId="29" xfId="54" applyNumberFormat="1" applyFont="1" applyBorder="1">
      <alignment/>
      <protection/>
    </xf>
    <xf numFmtId="3" fontId="39" fillId="0" borderId="29" xfId="54" applyNumberFormat="1" applyFont="1" applyBorder="1" applyAlignment="1">
      <alignment horizontal="center"/>
      <protection/>
    </xf>
    <xf numFmtId="3" fontId="39" fillId="0" borderId="29" xfId="54" applyNumberFormat="1" applyFont="1" applyBorder="1" applyAlignment="1">
      <alignment/>
      <protection/>
    </xf>
    <xf numFmtId="3" fontId="39" fillId="0" borderId="30" xfId="54" applyNumberFormat="1" applyFont="1" applyBorder="1">
      <alignment/>
      <protection/>
    </xf>
    <xf numFmtId="3" fontId="39" fillId="0" borderId="30" xfId="54" applyNumberFormat="1" applyFont="1" applyBorder="1" applyAlignment="1">
      <alignment/>
      <protection/>
    </xf>
    <xf numFmtId="0" fontId="39" fillId="0" borderId="31" xfId="54" applyFont="1" applyBorder="1" applyAlignment="1">
      <alignment horizontal="left" vertical="center" wrapText="1"/>
      <protection/>
    </xf>
    <xf numFmtId="3" fontId="39" fillId="0" borderId="31" xfId="54" applyNumberFormat="1" applyFont="1" applyBorder="1" applyAlignment="1">
      <alignment/>
      <protection/>
    </xf>
    <xf numFmtId="3" fontId="39" fillId="0" borderId="31" xfId="54" applyNumberFormat="1" applyFont="1" applyBorder="1">
      <alignment/>
      <protection/>
    </xf>
    <xf numFmtId="3" fontId="39" fillId="0" borderId="32" xfId="54" applyNumberFormat="1" applyFont="1" applyBorder="1" applyAlignment="1">
      <alignment/>
      <protection/>
    </xf>
    <xf numFmtId="0" fontId="39" fillId="0" borderId="33" xfId="54" applyFont="1" applyBorder="1" applyAlignment="1">
      <alignment horizontal="left" vertical="center" wrapText="1"/>
      <protection/>
    </xf>
    <xf numFmtId="3" fontId="39" fillId="0" borderId="33" xfId="54" applyNumberFormat="1" applyFont="1" applyBorder="1" applyAlignment="1">
      <alignment/>
      <protection/>
    </xf>
    <xf numFmtId="3" fontId="39" fillId="0" borderId="33" xfId="54" applyNumberFormat="1" applyFont="1" applyBorder="1">
      <alignment/>
      <protection/>
    </xf>
    <xf numFmtId="3" fontId="39" fillId="0" borderId="34" xfId="54" applyNumberFormat="1" applyFont="1" applyBorder="1" applyAlignment="1">
      <alignment/>
      <protection/>
    </xf>
    <xf numFmtId="49" fontId="39" fillId="0" borderId="11" xfId="54" applyNumberFormat="1" applyFont="1" applyBorder="1" applyAlignment="1">
      <alignment horizontal="center"/>
      <protection/>
    </xf>
    <xf numFmtId="0" fontId="39" fillId="0" borderId="33" xfId="54" applyFont="1" applyBorder="1" applyAlignment="1">
      <alignment horizontal="left" vertical="center"/>
      <protection/>
    </xf>
    <xf numFmtId="0" fontId="39" fillId="0" borderId="23" xfId="54" applyFont="1" applyBorder="1" applyAlignment="1">
      <alignment/>
      <protection/>
    </xf>
    <xf numFmtId="3" fontId="39" fillId="0" borderId="23" xfId="54" applyNumberFormat="1" applyFont="1" applyBorder="1" applyAlignment="1">
      <alignment/>
      <protection/>
    </xf>
    <xf numFmtId="3" fontId="39" fillId="0" borderId="26" xfId="54" applyNumberFormat="1" applyFont="1" applyBorder="1" applyAlignment="1">
      <alignment/>
      <protection/>
    </xf>
    <xf numFmtId="3" fontId="39" fillId="0" borderId="22" xfId="54" applyNumberFormat="1" applyFont="1" applyBorder="1" applyAlignment="1">
      <alignment horizontal="center"/>
      <protection/>
    </xf>
    <xf numFmtId="3" fontId="39" fillId="0" borderId="28" xfId="54" applyNumberFormat="1" applyFont="1" applyBorder="1">
      <alignment/>
      <protection/>
    </xf>
    <xf numFmtId="0" fontId="39" fillId="0" borderId="24" xfId="54" applyFont="1" applyBorder="1" applyAlignment="1">
      <alignment horizontal="left" vertical="center"/>
      <protection/>
    </xf>
    <xf numFmtId="3" fontId="39" fillId="0" borderId="24" xfId="54" applyNumberFormat="1" applyFont="1" applyBorder="1" applyAlignment="1">
      <alignment/>
      <protection/>
    </xf>
    <xf numFmtId="3" fontId="39" fillId="0" borderId="24" xfId="54" applyNumberFormat="1" applyFont="1" applyBorder="1">
      <alignment/>
      <protection/>
    </xf>
    <xf numFmtId="3" fontId="39" fillId="0" borderId="25" xfId="54" applyNumberFormat="1" applyFont="1" applyBorder="1">
      <alignment/>
      <protection/>
    </xf>
    <xf numFmtId="0" fontId="39" fillId="0" borderId="20" xfId="54" applyFont="1" applyBorder="1" applyAlignment="1">
      <alignment/>
      <protection/>
    </xf>
    <xf numFmtId="0" fontId="39" fillId="0" borderId="21" xfId="54" applyFont="1" applyBorder="1" applyAlignment="1">
      <alignment/>
      <protection/>
    </xf>
    <xf numFmtId="0" fontId="39" fillId="0" borderId="11" xfId="54" applyFont="1" applyBorder="1">
      <alignment/>
      <protection/>
    </xf>
    <xf numFmtId="0" fontId="39" fillId="0" borderId="22" xfId="54" applyFont="1" applyBorder="1" applyAlignment="1">
      <alignment/>
      <protection/>
    </xf>
    <xf numFmtId="3" fontId="39" fillId="0" borderId="23" xfId="54" applyNumberFormat="1" applyFont="1" applyBorder="1">
      <alignment/>
      <protection/>
    </xf>
    <xf numFmtId="0" fontId="39" fillId="0" borderId="26" xfId="54" applyFont="1" applyBorder="1" applyAlignment="1">
      <alignment/>
      <protection/>
    </xf>
    <xf numFmtId="0" fontId="39" fillId="0" borderId="24" xfId="54" applyFont="1" applyBorder="1" applyAlignment="1">
      <alignment/>
      <protection/>
    </xf>
    <xf numFmtId="3" fontId="39" fillId="0" borderId="25" xfId="54" applyNumberFormat="1" applyFont="1" applyBorder="1" applyAlignment="1">
      <alignment/>
      <protection/>
    </xf>
    <xf numFmtId="4" fontId="10" fillId="0" borderId="0" xfId="54" applyNumberFormat="1" applyFont="1">
      <alignment/>
      <protection/>
    </xf>
    <xf numFmtId="3" fontId="13" fillId="0" borderId="0" xfId="54" applyNumberFormat="1" applyFont="1">
      <alignment/>
      <protection/>
    </xf>
    <xf numFmtId="3" fontId="39" fillId="0" borderId="0" xfId="54" applyNumberFormat="1" applyFont="1">
      <alignment/>
      <protection/>
    </xf>
    <xf numFmtId="4" fontId="42" fillId="0" borderId="0" xfId="54" applyNumberFormat="1" applyFont="1">
      <alignment/>
      <protection/>
    </xf>
    <xf numFmtId="3" fontId="39" fillId="0" borderId="35" xfId="54" applyNumberFormat="1" applyFont="1" applyBorder="1">
      <alignment/>
      <protection/>
    </xf>
    <xf numFmtId="3" fontId="39" fillId="0" borderId="36" xfId="54" applyNumberFormat="1" applyFont="1" applyBorder="1">
      <alignment/>
      <protection/>
    </xf>
    <xf numFmtId="3" fontId="10" fillId="0" borderId="28" xfId="54" applyNumberFormat="1" applyFont="1" applyBorder="1" applyAlignment="1">
      <alignment/>
      <protection/>
    </xf>
    <xf numFmtId="0" fontId="41" fillId="0" borderId="17" xfId="54" applyFont="1" applyBorder="1" applyAlignment="1">
      <alignment horizontal="center" vertical="center"/>
      <protection/>
    </xf>
    <xf numFmtId="0" fontId="41" fillId="0" borderId="18" xfId="54" applyFont="1" applyBorder="1" applyAlignment="1">
      <alignment horizontal="center" vertical="center"/>
      <protection/>
    </xf>
    <xf numFmtId="3" fontId="41" fillId="0" borderId="18" xfId="54" applyNumberFormat="1" applyFont="1" applyBorder="1" applyAlignment="1">
      <alignment horizontal="center" vertical="center"/>
      <protection/>
    </xf>
    <xf numFmtId="0" fontId="39" fillId="0" borderId="37" xfId="54" applyFont="1" applyBorder="1" applyAlignment="1">
      <alignment horizontal="left" vertical="center" wrapText="1"/>
      <protection/>
    </xf>
    <xf numFmtId="3" fontId="39" fillId="0" borderId="37" xfId="54" applyNumberFormat="1" applyFont="1" applyBorder="1" applyAlignment="1">
      <alignment/>
      <protection/>
    </xf>
    <xf numFmtId="3" fontId="39" fillId="0" borderId="37" xfId="54" applyNumberFormat="1" applyFont="1" applyBorder="1">
      <alignment/>
      <protection/>
    </xf>
    <xf numFmtId="0" fontId="39" fillId="0" borderId="29" xfId="54" applyFont="1" applyBorder="1" applyAlignment="1">
      <alignment horizontal="left" vertical="center" wrapText="1"/>
      <protection/>
    </xf>
    <xf numFmtId="49" fontId="39" fillId="0" borderId="29" xfId="54" applyNumberFormat="1" applyFont="1" applyBorder="1" applyAlignment="1">
      <alignment horizontal="center"/>
      <protection/>
    </xf>
    <xf numFmtId="0" fontId="39" fillId="0" borderId="38" xfId="54" applyFont="1" applyBorder="1" applyAlignment="1">
      <alignment horizontal="left" vertical="center"/>
      <protection/>
    </xf>
    <xf numFmtId="3" fontId="39" fillId="0" borderId="38" xfId="54" applyNumberFormat="1" applyFont="1" applyBorder="1" applyAlignment="1">
      <alignment/>
      <protection/>
    </xf>
    <xf numFmtId="3" fontId="39" fillId="0" borderId="38" xfId="54" applyNumberFormat="1" applyFont="1" applyBorder="1">
      <alignment/>
      <protection/>
    </xf>
    <xf numFmtId="3" fontId="39" fillId="0" borderId="39" xfId="54" applyNumberFormat="1" applyFont="1" applyBorder="1">
      <alignment/>
      <protection/>
    </xf>
    <xf numFmtId="3" fontId="39" fillId="0" borderId="39" xfId="54" applyNumberFormat="1" applyFont="1" applyBorder="1" applyAlignment="1">
      <alignment/>
      <protection/>
    </xf>
    <xf numFmtId="0" fontId="40" fillId="0" borderId="0" xfId="54" applyFont="1">
      <alignment/>
      <protection/>
    </xf>
    <xf numFmtId="0" fontId="34" fillId="24" borderId="40" xfId="54" applyFont="1" applyFill="1" applyBorder="1" applyAlignment="1">
      <alignment horizontal="center" vertical="center"/>
      <protection/>
    </xf>
    <xf numFmtId="3" fontId="34" fillId="24" borderId="40" xfId="54" applyNumberFormat="1" applyFont="1" applyFill="1" applyBorder="1" applyAlignment="1">
      <alignment vertical="center"/>
      <protection/>
    </xf>
    <xf numFmtId="0" fontId="13" fillId="24" borderId="40" xfId="54" applyFont="1" applyFill="1" applyBorder="1">
      <alignment/>
      <protection/>
    </xf>
    <xf numFmtId="3" fontId="13" fillId="24" borderId="40" xfId="54" applyNumberFormat="1" applyFont="1" applyFill="1" applyBorder="1">
      <alignment/>
      <protection/>
    </xf>
    <xf numFmtId="0" fontId="34" fillId="24" borderId="0" xfId="54" applyFont="1" applyFill="1" applyBorder="1" applyAlignment="1">
      <alignment horizontal="center" vertical="center"/>
      <protection/>
    </xf>
    <xf numFmtId="3" fontId="34" fillId="24" borderId="0" xfId="54" applyNumberFormat="1" applyFont="1" applyFill="1" applyBorder="1" applyAlignment="1">
      <alignment vertical="center"/>
      <protection/>
    </xf>
    <xf numFmtId="0" fontId="13" fillId="24" borderId="0" xfId="54" applyFont="1" applyFill="1" applyBorder="1">
      <alignment/>
      <protection/>
    </xf>
    <xf numFmtId="3" fontId="13" fillId="24" borderId="0" xfId="54" applyNumberFormat="1" applyFont="1" applyFill="1" applyBorder="1">
      <alignment/>
      <protection/>
    </xf>
    <xf numFmtId="0" fontId="39" fillId="0" borderId="41" xfId="54" applyFont="1" applyBorder="1" applyAlignment="1">
      <alignment horizontal="left" vertical="center"/>
      <protection/>
    </xf>
    <xf numFmtId="3" fontId="39" fillId="0" borderId="41" xfId="54" applyNumberFormat="1" applyFont="1" applyBorder="1" applyAlignment="1">
      <alignment/>
      <protection/>
    </xf>
    <xf numFmtId="3" fontId="39" fillId="0" borderId="41" xfId="54" applyNumberFormat="1" applyFont="1" applyBorder="1">
      <alignment/>
      <protection/>
    </xf>
    <xf numFmtId="49" fontId="39" fillId="0" borderId="11" xfId="54" applyNumberFormat="1" applyFont="1" applyBorder="1" applyAlignment="1">
      <alignment/>
      <protection/>
    </xf>
    <xf numFmtId="0" fontId="41" fillId="0" borderId="23" xfId="54" applyFont="1" applyBorder="1">
      <alignment/>
      <protection/>
    </xf>
    <xf numFmtId="0" fontId="39" fillId="0" borderId="23" xfId="54" applyFont="1" applyBorder="1">
      <alignment/>
      <protection/>
    </xf>
    <xf numFmtId="0" fontId="39" fillId="0" borderId="26" xfId="54" applyFont="1" applyBorder="1">
      <alignment/>
      <protection/>
    </xf>
    <xf numFmtId="4" fontId="39" fillId="0" borderId="11" xfId="54" applyNumberFormat="1" applyFont="1" applyBorder="1">
      <alignment/>
      <protection/>
    </xf>
    <xf numFmtId="4" fontId="39" fillId="0" borderId="21" xfId="54" applyNumberFormat="1" applyFont="1" applyBorder="1">
      <alignment/>
      <protection/>
    </xf>
    <xf numFmtId="0" fontId="39" fillId="0" borderId="11" xfId="54" applyFont="1" applyBorder="1" applyAlignment="1">
      <alignment horizontal="left" wrapText="1"/>
      <protection/>
    </xf>
    <xf numFmtId="49" fontId="39" fillId="0" borderId="11" xfId="54" applyNumberFormat="1" applyFont="1" applyBorder="1">
      <alignment/>
      <protection/>
    </xf>
    <xf numFmtId="0" fontId="39" fillId="0" borderId="41" xfId="54" applyFont="1" applyBorder="1">
      <alignment/>
      <protection/>
    </xf>
    <xf numFmtId="4" fontId="39" fillId="0" borderId="41" xfId="54" applyNumberFormat="1" applyFont="1" applyBorder="1">
      <alignment/>
      <protection/>
    </xf>
    <xf numFmtId="3" fontId="39" fillId="0" borderId="42" xfId="54" applyNumberFormat="1" applyFont="1" applyBorder="1">
      <alignment/>
      <protection/>
    </xf>
    <xf numFmtId="0" fontId="39" fillId="0" borderId="43" xfId="54" applyFont="1" applyBorder="1" applyAlignment="1">
      <alignment horizontal="left" vertical="center" wrapText="1"/>
      <protection/>
    </xf>
    <xf numFmtId="0" fontId="39" fillId="0" borderId="44" xfId="54" applyFont="1" applyBorder="1" applyAlignment="1">
      <alignment horizontal="left" vertical="center" wrapText="1"/>
      <protection/>
    </xf>
    <xf numFmtId="0" fontId="39" fillId="0" borderId="0" xfId="54" applyFont="1" applyBorder="1">
      <alignment/>
      <protection/>
    </xf>
    <xf numFmtId="0" fontId="39" fillId="0" borderId="44" xfId="54" applyFont="1" applyBorder="1" applyAlignment="1">
      <alignment horizontal="left" vertical="center"/>
      <protection/>
    </xf>
    <xf numFmtId="4" fontId="40" fillId="0" borderId="0" xfId="54" applyNumberFormat="1" applyFont="1">
      <alignment/>
      <protection/>
    </xf>
    <xf numFmtId="3" fontId="39" fillId="0" borderId="45" xfId="54" applyNumberFormat="1" applyFont="1" applyBorder="1">
      <alignment/>
      <protection/>
    </xf>
    <xf numFmtId="3" fontId="39" fillId="0" borderId="46" xfId="54" applyNumberFormat="1" applyFont="1" applyBorder="1">
      <alignment/>
      <protection/>
    </xf>
    <xf numFmtId="0" fontId="10" fillId="0" borderId="31" xfId="54" applyFont="1" applyBorder="1" applyAlignment="1">
      <alignment horizontal="left" vertical="center"/>
      <protection/>
    </xf>
    <xf numFmtId="0" fontId="10" fillId="0" borderId="31" xfId="54" applyFont="1" applyBorder="1" applyAlignment="1">
      <alignment/>
      <protection/>
    </xf>
    <xf numFmtId="3" fontId="10" fillId="0" borderId="31" xfId="54" applyNumberFormat="1" applyFont="1" applyBorder="1">
      <alignment/>
      <protection/>
    </xf>
    <xf numFmtId="3" fontId="10" fillId="0" borderId="31" xfId="54" applyNumberFormat="1" applyFont="1" applyBorder="1" applyAlignment="1">
      <alignment/>
      <protection/>
    </xf>
    <xf numFmtId="3" fontId="10" fillId="0" borderId="32" xfId="54" applyNumberFormat="1" applyFont="1" applyBorder="1" applyAlignment="1">
      <alignment/>
      <protection/>
    </xf>
    <xf numFmtId="0" fontId="10" fillId="0" borderId="33" xfId="54" applyFont="1" applyBorder="1" applyAlignment="1">
      <alignment horizontal="left" vertical="center"/>
      <protection/>
    </xf>
    <xf numFmtId="0" fontId="10" fillId="0" borderId="33" xfId="54" applyFont="1" applyBorder="1" applyAlignment="1">
      <alignment/>
      <protection/>
    </xf>
    <xf numFmtId="3" fontId="10" fillId="0" borderId="33" xfId="54" applyNumberFormat="1" applyFont="1" applyBorder="1">
      <alignment/>
      <protection/>
    </xf>
    <xf numFmtId="3" fontId="10" fillId="0" borderId="33" xfId="54" applyNumberFormat="1" applyFont="1" applyBorder="1" applyAlignment="1">
      <alignment/>
      <protection/>
    </xf>
    <xf numFmtId="3" fontId="10" fillId="0" borderId="34" xfId="54" applyNumberFormat="1" applyFont="1" applyBorder="1" applyAlignment="1">
      <alignment/>
      <protection/>
    </xf>
    <xf numFmtId="0" fontId="10" fillId="0" borderId="33" xfId="54" applyFont="1" applyBorder="1" applyAlignment="1">
      <alignment horizontal="left" vertical="center" wrapText="1"/>
      <protection/>
    </xf>
    <xf numFmtId="0" fontId="10" fillId="0" borderId="33" xfId="54" applyFont="1" applyBorder="1" applyAlignment="1">
      <alignment wrapText="1"/>
      <protection/>
    </xf>
    <xf numFmtId="0" fontId="10" fillId="0" borderId="33" xfId="54" applyFont="1" applyBorder="1" applyAlignment="1">
      <alignment horizontal="center" wrapText="1"/>
      <protection/>
    </xf>
    <xf numFmtId="3" fontId="10" fillId="0" borderId="33" xfId="54" applyNumberFormat="1" applyFont="1" applyBorder="1" applyAlignment="1">
      <alignment wrapText="1"/>
      <protection/>
    </xf>
    <xf numFmtId="0" fontId="10" fillId="0" borderId="47" xfId="54" applyFont="1" applyBorder="1" applyAlignment="1">
      <alignment horizontal="left" vertical="center"/>
      <protection/>
    </xf>
    <xf numFmtId="0" fontId="10" fillId="0" borderId="47" xfId="54" applyFont="1" applyBorder="1" applyAlignment="1">
      <alignment/>
      <protection/>
    </xf>
    <xf numFmtId="3" fontId="10" fillId="0" borderId="47" xfId="54" applyNumberFormat="1" applyFont="1" applyBorder="1">
      <alignment/>
      <protection/>
    </xf>
    <xf numFmtId="3" fontId="10" fillId="0" borderId="47" xfId="54" applyNumberFormat="1" applyFont="1" applyBorder="1" applyAlignment="1">
      <alignment/>
      <protection/>
    </xf>
    <xf numFmtId="3" fontId="10" fillId="0" borderId="48" xfId="54" applyNumberFormat="1" applyFont="1" applyBorder="1" applyAlignment="1">
      <alignment/>
      <protection/>
    </xf>
    <xf numFmtId="3" fontId="40" fillId="0" borderId="0" xfId="54" applyNumberFormat="1" applyFont="1">
      <alignment/>
      <protection/>
    </xf>
    <xf numFmtId="0" fontId="40" fillId="0" borderId="0" xfId="54" applyFont="1" applyBorder="1" applyAlignment="1">
      <alignment/>
      <protection/>
    </xf>
    <xf numFmtId="0" fontId="42" fillId="0" borderId="0" xfId="54" applyFont="1" applyAlignment="1">
      <alignment/>
      <protection/>
    </xf>
    <xf numFmtId="4" fontId="42" fillId="0" borderId="0" xfId="54" applyNumberFormat="1" applyFont="1" applyAlignment="1">
      <alignment/>
      <protection/>
    </xf>
    <xf numFmtId="0" fontId="42" fillId="0" borderId="0" xfId="54" applyFont="1">
      <alignment/>
      <protection/>
    </xf>
    <xf numFmtId="3" fontId="42" fillId="0" borderId="0" xfId="54" applyNumberFormat="1" applyFont="1">
      <alignment/>
      <protection/>
    </xf>
    <xf numFmtId="3" fontId="40" fillId="0" borderId="11" xfId="54" applyNumberFormat="1" applyFont="1" applyBorder="1">
      <alignment/>
      <protection/>
    </xf>
    <xf numFmtId="3" fontId="40" fillId="0" borderId="21" xfId="54" applyNumberFormat="1" applyFont="1" applyBorder="1">
      <alignment/>
      <protection/>
    </xf>
    <xf numFmtId="3" fontId="40" fillId="0" borderId="22" xfId="54" applyNumberFormat="1" applyFont="1" applyBorder="1">
      <alignment/>
      <protection/>
    </xf>
    <xf numFmtId="3" fontId="40" fillId="0" borderId="22" xfId="54" applyNumberFormat="1" applyFont="1" applyBorder="1" applyAlignment="1">
      <alignment/>
      <protection/>
    </xf>
    <xf numFmtId="3" fontId="40" fillId="0" borderId="28" xfId="54" applyNumberFormat="1" applyFont="1" applyBorder="1" applyAlignment="1">
      <alignment/>
      <protection/>
    </xf>
    <xf numFmtId="3" fontId="40" fillId="0" borderId="41" xfId="54" applyNumberFormat="1" applyFont="1" applyBorder="1">
      <alignment/>
      <protection/>
    </xf>
    <xf numFmtId="3" fontId="40" fillId="0" borderId="41" xfId="54" applyNumberFormat="1" applyFont="1" applyBorder="1" applyAlignment="1">
      <alignment/>
      <protection/>
    </xf>
    <xf numFmtId="3" fontId="40" fillId="0" borderId="42" xfId="54" applyNumberFormat="1" applyFont="1" applyBorder="1" applyAlignment="1">
      <alignment/>
      <protection/>
    </xf>
    <xf numFmtId="0" fontId="7" fillId="20" borderId="12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5" fillId="0" borderId="0" xfId="55" applyFont="1">
      <alignment/>
      <protection/>
    </xf>
    <xf numFmtId="0" fontId="8" fillId="0" borderId="10" xfId="55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justify"/>
      <protection/>
    </xf>
    <xf numFmtId="49" fontId="5" fillId="0" borderId="10" xfId="55" applyNumberFormat="1" applyFont="1" applyBorder="1" applyAlignment="1">
      <alignment horizontal="center" vertical="center"/>
      <protection/>
    </xf>
    <xf numFmtId="3" fontId="5" fillId="0" borderId="10" xfId="55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justify"/>
      <protection/>
    </xf>
    <xf numFmtId="49" fontId="5" fillId="0" borderId="12" xfId="55" applyNumberFormat="1" applyFont="1" applyBorder="1" applyAlignment="1">
      <alignment horizontal="center" vertical="center"/>
      <protection/>
    </xf>
    <xf numFmtId="3" fontId="5" fillId="0" borderId="12" xfId="55" applyNumberFormat="1" applyFont="1" applyBorder="1" applyAlignment="1">
      <alignment horizontal="right" vertical="center"/>
      <protection/>
    </xf>
    <xf numFmtId="3" fontId="5" fillId="0" borderId="10" xfId="55" applyNumberFormat="1" applyFont="1" applyFill="1" applyBorder="1" applyAlignment="1">
      <alignment horizontal="right" vertical="center"/>
      <protection/>
    </xf>
    <xf numFmtId="0" fontId="5" fillId="0" borderId="10" xfId="55" applyFont="1" applyFill="1" applyBorder="1" applyAlignment="1">
      <alignment vertical="center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3" fontId="7" fillId="0" borderId="18" xfId="55" applyNumberFormat="1" applyFont="1" applyBorder="1" applyAlignment="1">
      <alignment horizontal="right" vertical="center"/>
      <protection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3" fontId="5" fillId="0" borderId="0" xfId="55" applyNumberFormat="1" applyFont="1">
      <alignment/>
      <protection/>
    </xf>
    <xf numFmtId="0" fontId="10" fillId="0" borderId="49" xfId="54" applyFont="1" applyBorder="1" applyAlignment="1">
      <alignment horizontal="left" vertical="center"/>
      <protection/>
    </xf>
    <xf numFmtId="0" fontId="10" fillId="0" borderId="49" xfId="54" applyFont="1" applyBorder="1" applyAlignment="1">
      <alignment/>
      <protection/>
    </xf>
    <xf numFmtId="3" fontId="10" fillId="0" borderId="49" xfId="54" applyNumberFormat="1" applyFont="1" applyBorder="1">
      <alignment/>
      <protection/>
    </xf>
    <xf numFmtId="3" fontId="10" fillId="0" borderId="49" xfId="54" applyNumberFormat="1" applyFont="1" applyBorder="1" applyAlignment="1">
      <alignment/>
      <protection/>
    </xf>
    <xf numFmtId="3" fontId="10" fillId="0" borderId="50" xfId="54" applyNumberFormat="1" applyFont="1" applyBorder="1" applyAlignment="1">
      <alignment/>
      <protection/>
    </xf>
    <xf numFmtId="3" fontId="13" fillId="0" borderId="51" xfId="54" applyNumberFormat="1" applyFont="1" applyBorder="1">
      <alignment/>
      <protection/>
    </xf>
    <xf numFmtId="3" fontId="13" fillId="0" borderId="13" xfId="54" applyNumberFormat="1" applyFont="1" applyBorder="1">
      <alignment/>
      <protection/>
    </xf>
    <xf numFmtId="3" fontId="34" fillId="25" borderId="18" xfId="54" applyNumberFormat="1" applyFont="1" applyFill="1" applyBorder="1" applyAlignment="1">
      <alignment vertical="center"/>
      <protection/>
    </xf>
    <xf numFmtId="3" fontId="34" fillId="25" borderId="13" xfId="54" applyNumberFormat="1" applyFont="1" applyFill="1" applyBorder="1" applyAlignment="1">
      <alignment vertical="center"/>
      <protection/>
    </xf>
    <xf numFmtId="0" fontId="12" fillId="0" borderId="0" xfId="54" applyFont="1" applyAlignment="1">
      <alignment/>
      <protection/>
    </xf>
    <xf numFmtId="4" fontId="39" fillId="0" borderId="0" xfId="54" applyNumberFormat="1" applyFont="1">
      <alignment/>
      <protection/>
    </xf>
    <xf numFmtId="0" fontId="39" fillId="0" borderId="22" xfId="54" applyFont="1" applyBorder="1">
      <alignment/>
      <protection/>
    </xf>
    <xf numFmtId="0" fontId="5" fillId="0" borderId="0" xfId="55" applyFont="1" applyAlignment="1">
      <alignment vertical="center"/>
      <protection/>
    </xf>
    <xf numFmtId="0" fontId="36" fillId="0" borderId="0" xfId="53" applyFont="1" applyAlignment="1">
      <alignment horizontal="left" vertical="center" wrapText="1"/>
      <protection/>
    </xf>
    <xf numFmtId="0" fontId="16" fillId="0" borderId="0" xfId="56">
      <alignment/>
      <protection/>
    </xf>
    <xf numFmtId="0" fontId="7" fillId="20" borderId="52" xfId="55" applyFont="1" applyFill="1" applyBorder="1" applyAlignment="1">
      <alignment horizontal="center" vertical="center"/>
      <protection/>
    </xf>
    <xf numFmtId="0" fontId="7" fillId="20" borderId="53" xfId="55" applyFont="1" applyFill="1" applyBorder="1" applyAlignment="1">
      <alignment horizontal="center" vertical="center"/>
      <protection/>
    </xf>
    <xf numFmtId="0" fontId="7" fillId="20" borderId="54" xfId="55" applyFont="1" applyFill="1" applyBorder="1" applyAlignment="1">
      <alignment horizontal="center" vertical="center"/>
      <protection/>
    </xf>
    <xf numFmtId="0" fontId="47" fillId="20" borderId="55" xfId="55" applyFont="1" applyFill="1" applyBorder="1" applyAlignment="1">
      <alignment horizontal="left" vertical="center" wrapText="1"/>
      <protection/>
    </xf>
    <xf numFmtId="0" fontId="7" fillId="20" borderId="56" xfId="55" applyFont="1" applyFill="1" applyBorder="1" applyAlignment="1">
      <alignment horizontal="center" vertical="center"/>
      <protection/>
    </xf>
    <xf numFmtId="0" fontId="11" fillId="0" borderId="0" xfId="55" applyFont="1" applyAlignment="1">
      <alignment horizontal="center" vertical="center"/>
      <protection/>
    </xf>
    <xf numFmtId="0" fontId="11" fillId="0" borderId="0" xfId="55" applyFont="1" applyAlignment="1">
      <alignment vertical="center"/>
      <protection/>
    </xf>
    <xf numFmtId="0" fontId="7" fillId="0" borderId="57" xfId="55" applyFont="1" applyBorder="1" applyAlignment="1">
      <alignment horizontal="center" vertical="center"/>
      <protection/>
    </xf>
    <xf numFmtId="0" fontId="7" fillId="0" borderId="58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left" vertical="center"/>
      <protection/>
    </xf>
    <xf numFmtId="3" fontId="47" fillId="0" borderId="59" xfId="55" applyNumberFormat="1" applyFont="1" applyBorder="1" applyAlignment="1">
      <alignment horizontal="right" vertical="center"/>
      <protection/>
    </xf>
    <xf numFmtId="3" fontId="7" fillId="0" borderId="60" xfId="55" applyNumberFormat="1" applyFont="1" applyBorder="1" applyAlignment="1">
      <alignment horizontal="right" vertical="center"/>
      <protection/>
    </xf>
    <xf numFmtId="3" fontId="11" fillId="0" borderId="0" xfId="55" applyNumberFormat="1" applyFont="1" applyAlignment="1">
      <alignment horizontal="center" vertical="center"/>
      <protection/>
    </xf>
    <xf numFmtId="0" fontId="7" fillId="0" borderId="61" xfId="55" applyFont="1" applyBorder="1" applyAlignment="1">
      <alignment horizontal="left" vertical="center"/>
      <protection/>
    </xf>
    <xf numFmtId="0" fontId="7" fillId="0" borderId="62" xfId="55" applyFont="1" applyBorder="1" applyAlignment="1">
      <alignment horizontal="left" vertical="center"/>
      <protection/>
    </xf>
    <xf numFmtId="0" fontId="9" fillId="0" borderId="23" xfId="55" applyFont="1" applyBorder="1" applyAlignment="1">
      <alignment horizontal="left" vertical="center"/>
      <protection/>
    </xf>
    <xf numFmtId="3" fontId="48" fillId="0" borderId="63" xfId="55" applyNumberFormat="1" applyFont="1" applyBorder="1" applyAlignment="1">
      <alignment horizontal="left" vertical="center"/>
      <protection/>
    </xf>
    <xf numFmtId="3" fontId="9" fillId="0" borderId="64" xfId="55" applyNumberFormat="1" applyFont="1" applyBorder="1" applyAlignment="1">
      <alignment horizontal="left" vertical="center"/>
      <protection/>
    </xf>
    <xf numFmtId="0" fontId="7" fillId="0" borderId="65" xfId="55" applyFont="1" applyBorder="1" applyAlignment="1">
      <alignment horizontal="left" vertical="center"/>
      <protection/>
    </xf>
    <xf numFmtId="0" fontId="7" fillId="0" borderId="35" xfId="55" applyFont="1" applyBorder="1" applyAlignment="1">
      <alignment horizontal="left" vertical="center"/>
      <protection/>
    </xf>
    <xf numFmtId="0" fontId="9" fillId="0" borderId="11" xfId="55" applyFont="1" applyBorder="1" applyAlignment="1">
      <alignment horizontal="left" vertical="center"/>
      <protection/>
    </xf>
    <xf numFmtId="3" fontId="48" fillId="0" borderId="66" xfId="55" applyNumberFormat="1" applyFont="1" applyBorder="1" applyAlignment="1">
      <alignment horizontal="left" vertical="center"/>
      <protection/>
    </xf>
    <xf numFmtId="3" fontId="9" fillId="0" borderId="67" xfId="55" applyNumberFormat="1" applyFont="1" applyBorder="1" applyAlignment="1">
      <alignment horizontal="left" vertical="center"/>
      <protection/>
    </xf>
    <xf numFmtId="0" fontId="7" fillId="0" borderId="68" xfId="55" applyFont="1" applyBorder="1" applyAlignment="1">
      <alignment horizontal="left" vertical="center"/>
      <protection/>
    </xf>
    <xf numFmtId="0" fontId="7" fillId="0" borderId="69" xfId="55" applyFont="1" applyBorder="1" applyAlignment="1">
      <alignment horizontal="left" vertical="center"/>
      <protection/>
    </xf>
    <xf numFmtId="0" fontId="9" fillId="0" borderId="24" xfId="55" applyFont="1" applyBorder="1" applyAlignment="1">
      <alignment horizontal="left" vertical="center"/>
      <protection/>
    </xf>
    <xf numFmtId="3" fontId="48" fillId="0" borderId="70" xfId="55" applyNumberFormat="1" applyFont="1" applyBorder="1" applyAlignment="1">
      <alignment horizontal="left" vertical="center"/>
      <protection/>
    </xf>
    <xf numFmtId="3" fontId="9" fillId="0" borderId="71" xfId="55" applyNumberFormat="1" applyFont="1" applyBorder="1" applyAlignment="1">
      <alignment horizontal="left" vertical="center"/>
      <protection/>
    </xf>
    <xf numFmtId="0" fontId="5" fillId="0" borderId="72" xfId="55" applyFont="1" applyBorder="1" applyAlignment="1">
      <alignment horizontal="center" vertical="center"/>
      <protection/>
    </xf>
    <xf numFmtId="49" fontId="5" fillId="0" borderId="73" xfId="55" applyNumberFormat="1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left" vertical="center"/>
      <protection/>
    </xf>
    <xf numFmtId="3" fontId="49" fillId="0" borderId="74" xfId="55" applyNumberFormat="1" applyFont="1" applyBorder="1" applyAlignment="1">
      <alignment horizontal="right" vertical="center"/>
      <protection/>
    </xf>
    <xf numFmtId="3" fontId="5" fillId="0" borderId="75" xfId="55" applyNumberFormat="1" applyFont="1" applyBorder="1" applyAlignment="1">
      <alignment horizontal="right" vertical="center"/>
      <protection/>
    </xf>
    <xf numFmtId="0" fontId="5" fillId="0" borderId="65" xfId="55" applyFont="1" applyBorder="1" applyAlignment="1">
      <alignment horizontal="center" vertical="center"/>
      <protection/>
    </xf>
    <xf numFmtId="49" fontId="5" fillId="0" borderId="35" xfId="55" applyNumberFormat="1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left" vertical="center"/>
      <protection/>
    </xf>
    <xf numFmtId="3" fontId="49" fillId="0" borderId="66" xfId="55" applyNumberFormat="1" applyFont="1" applyBorder="1" applyAlignment="1">
      <alignment horizontal="right" vertical="center"/>
      <protection/>
    </xf>
    <xf numFmtId="3" fontId="5" fillId="0" borderId="67" xfId="55" applyNumberFormat="1" applyFont="1" applyBorder="1" applyAlignment="1">
      <alignment horizontal="right" vertical="center"/>
      <protection/>
    </xf>
    <xf numFmtId="49" fontId="7" fillId="0" borderId="58" xfId="55" applyNumberFormat="1" applyFont="1" applyBorder="1" applyAlignment="1">
      <alignment horizontal="center" vertical="center"/>
      <protection/>
    </xf>
    <xf numFmtId="0" fontId="5" fillId="0" borderId="61" xfId="55" applyFont="1" applyBorder="1" applyAlignment="1">
      <alignment horizontal="center" vertical="center"/>
      <protection/>
    </xf>
    <xf numFmtId="49" fontId="5" fillId="0" borderId="62" xfId="55" applyNumberFormat="1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left" vertical="center"/>
      <protection/>
    </xf>
    <xf numFmtId="3" fontId="49" fillId="0" borderId="63" xfId="55" applyNumberFormat="1" applyFont="1" applyBorder="1" applyAlignment="1">
      <alignment horizontal="right" vertical="center"/>
      <protection/>
    </xf>
    <xf numFmtId="3" fontId="5" fillId="0" borderId="64" xfId="55" applyNumberFormat="1" applyFont="1" applyBorder="1" applyAlignment="1">
      <alignment horizontal="right" vertical="center"/>
      <protection/>
    </xf>
    <xf numFmtId="0" fontId="9" fillId="0" borderId="11" xfId="55" applyFont="1" applyBorder="1" applyAlignment="1">
      <alignment horizontal="left" vertical="center" wrapText="1"/>
      <protection/>
    </xf>
    <xf numFmtId="0" fontId="5" fillId="0" borderId="27" xfId="55" applyFont="1" applyBorder="1" applyAlignment="1">
      <alignment horizontal="center" vertical="center"/>
      <protection/>
    </xf>
    <xf numFmtId="49" fontId="5" fillId="0" borderId="76" xfId="55" applyNumberFormat="1" applyFont="1" applyBorder="1" applyAlignment="1">
      <alignment horizontal="center" vertical="center"/>
      <protection/>
    </xf>
    <xf numFmtId="3" fontId="48" fillId="0" borderId="77" xfId="55" applyNumberFormat="1" applyFont="1" applyBorder="1" applyAlignment="1">
      <alignment horizontal="left" vertical="center"/>
      <protection/>
    </xf>
    <xf numFmtId="3" fontId="9" fillId="0" borderId="78" xfId="55" applyNumberFormat="1" applyFont="1" applyBorder="1" applyAlignment="1">
      <alignment horizontal="left" vertical="center"/>
      <protection/>
    </xf>
    <xf numFmtId="0" fontId="5" fillId="0" borderId="44" xfId="55" applyFont="1" applyBorder="1" applyAlignment="1">
      <alignment horizontal="left" vertical="center" wrapText="1"/>
      <protection/>
    </xf>
    <xf numFmtId="3" fontId="49" fillId="0" borderId="77" xfId="55" applyNumberFormat="1" applyFont="1" applyBorder="1" applyAlignment="1">
      <alignment horizontal="right" vertical="center"/>
      <protection/>
    </xf>
    <xf numFmtId="3" fontId="5" fillId="0" borderId="78" xfId="55" applyNumberFormat="1" applyFont="1" applyBorder="1" applyAlignment="1">
      <alignment horizontal="right" vertical="center"/>
      <protection/>
    </xf>
    <xf numFmtId="3" fontId="37" fillId="0" borderId="60" xfId="55" applyNumberFormat="1" applyFont="1" applyBorder="1" applyAlignment="1">
      <alignment horizontal="right" vertical="center"/>
      <protection/>
    </xf>
    <xf numFmtId="49" fontId="7" fillId="0" borderId="62" xfId="55" applyNumberFormat="1" applyFont="1" applyBorder="1" applyAlignment="1">
      <alignment horizontal="left" vertical="center"/>
      <protection/>
    </xf>
    <xf numFmtId="3" fontId="38" fillId="0" borderId="64" xfId="55" applyNumberFormat="1" applyFont="1" applyBorder="1" applyAlignment="1">
      <alignment horizontal="left" vertical="center"/>
      <protection/>
    </xf>
    <xf numFmtId="49" fontId="7" fillId="0" borderId="35" xfId="55" applyNumberFormat="1" applyFont="1" applyBorder="1" applyAlignment="1">
      <alignment horizontal="left" vertical="center"/>
      <protection/>
    </xf>
    <xf numFmtId="3" fontId="38" fillId="0" borderId="67" xfId="55" applyNumberFormat="1" applyFont="1" applyBorder="1" applyAlignment="1">
      <alignment horizontal="left" vertical="center"/>
      <protection/>
    </xf>
    <xf numFmtId="0" fontId="7" fillId="0" borderId="79" xfId="55" applyFont="1" applyBorder="1" applyAlignment="1">
      <alignment horizontal="left" vertical="center"/>
      <protection/>
    </xf>
    <xf numFmtId="49" fontId="7" fillId="0" borderId="80" xfId="55" applyNumberFormat="1" applyFont="1" applyBorder="1" applyAlignment="1">
      <alignment horizontal="left" vertical="center"/>
      <protection/>
    </xf>
    <xf numFmtId="0" fontId="9" fillId="0" borderId="41" xfId="55" applyFont="1" applyBorder="1" applyAlignment="1">
      <alignment horizontal="left" vertical="center"/>
      <protection/>
    </xf>
    <xf numFmtId="3" fontId="48" fillId="0" borderId="81" xfId="55" applyNumberFormat="1" applyFont="1" applyBorder="1" applyAlignment="1">
      <alignment horizontal="left" vertical="center"/>
      <protection/>
    </xf>
    <xf numFmtId="3" fontId="9" fillId="0" borderId="82" xfId="55" applyNumberFormat="1" applyFont="1" applyBorder="1" applyAlignment="1">
      <alignment horizontal="left" vertical="center"/>
      <protection/>
    </xf>
    <xf numFmtId="49" fontId="11" fillId="0" borderId="0" xfId="55" applyNumberFormat="1" applyFont="1" applyAlignment="1">
      <alignment horizontal="center" vertical="center"/>
      <protection/>
    </xf>
    <xf numFmtId="0" fontId="7" fillId="20" borderId="10" xfId="55" applyFont="1" applyFill="1" applyBorder="1" applyAlignment="1">
      <alignment horizontal="center" vertical="center" wrapText="1"/>
      <protection/>
    </xf>
    <xf numFmtId="0" fontId="7" fillId="20" borderId="12" xfId="55" applyFont="1" applyFill="1" applyBorder="1" applyAlignment="1">
      <alignment horizontal="center" vertical="center" wrapText="1"/>
      <protection/>
    </xf>
    <xf numFmtId="0" fontId="7" fillId="20" borderId="39" xfId="55" applyFont="1" applyFill="1" applyBorder="1" applyAlignment="1">
      <alignment horizontal="center" vertical="center" wrapText="1"/>
      <protection/>
    </xf>
    <xf numFmtId="0" fontId="7" fillId="20" borderId="59" xfId="55" applyFont="1" applyFill="1" applyBorder="1" applyAlignment="1">
      <alignment horizontal="center" vertical="center"/>
      <protection/>
    </xf>
    <xf numFmtId="0" fontId="7" fillId="20" borderId="58" xfId="55" applyFont="1" applyFill="1" applyBorder="1" applyAlignment="1">
      <alignment horizontal="center" vertical="center"/>
      <protection/>
    </xf>
    <xf numFmtId="0" fontId="44" fillId="0" borderId="0" xfId="55" applyFont="1" applyAlignment="1">
      <alignment horizontal="center" vertical="center"/>
      <protection/>
    </xf>
    <xf numFmtId="0" fontId="7" fillId="20" borderId="10" xfId="55" applyFont="1" applyFill="1" applyBorder="1" applyAlignment="1">
      <alignment horizontal="center" vertical="center"/>
      <protection/>
    </xf>
    <xf numFmtId="0" fontId="7" fillId="20" borderId="12" xfId="55" applyFont="1" applyFill="1" applyBorder="1" applyAlignment="1">
      <alignment horizontal="center" vertical="center"/>
      <protection/>
    </xf>
    <xf numFmtId="0" fontId="7" fillId="20" borderId="44" xfId="55" applyFont="1" applyFill="1" applyBorder="1" applyAlignment="1">
      <alignment horizontal="center" vertical="center"/>
      <protection/>
    </xf>
    <xf numFmtId="0" fontId="7" fillId="20" borderId="39" xfId="55" applyFont="1" applyFill="1" applyBorder="1" applyAlignment="1">
      <alignment horizontal="center" vertical="center"/>
      <protection/>
    </xf>
    <xf numFmtId="0" fontId="7" fillId="20" borderId="59" xfId="55" applyFont="1" applyFill="1" applyBorder="1" applyAlignment="1">
      <alignment horizontal="center" vertical="center" wrapText="1"/>
      <protection/>
    </xf>
    <xf numFmtId="0" fontId="7" fillId="20" borderId="83" xfId="55" applyFont="1" applyFill="1" applyBorder="1" applyAlignment="1">
      <alignment horizontal="center" vertical="center" wrapText="1"/>
      <protection/>
    </xf>
    <xf numFmtId="0" fontId="7" fillId="20" borderId="58" xfId="55" applyFont="1" applyFill="1" applyBorder="1" applyAlignment="1">
      <alignment horizontal="center" vertical="center" wrapText="1"/>
      <protection/>
    </xf>
    <xf numFmtId="0" fontId="7" fillId="20" borderId="83" xfId="55" applyFont="1" applyFill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10" fillId="0" borderId="84" xfId="54" applyFont="1" applyBorder="1" applyAlignment="1">
      <alignment horizontal="center" vertical="center"/>
      <protection/>
    </xf>
    <xf numFmtId="0" fontId="10" fillId="0" borderId="85" xfId="54" applyFont="1" applyBorder="1" applyAlignment="1">
      <alignment horizontal="center" vertical="center"/>
      <protection/>
    </xf>
    <xf numFmtId="0" fontId="10" fillId="0" borderId="86" xfId="54" applyFont="1" applyBorder="1" applyAlignment="1">
      <alignment horizontal="center" vertical="center"/>
      <protection/>
    </xf>
    <xf numFmtId="0" fontId="39" fillId="0" borderId="87" xfId="54" applyFont="1" applyBorder="1" applyAlignment="1">
      <alignment horizontal="center" vertical="center"/>
      <protection/>
    </xf>
    <xf numFmtId="0" fontId="39" fillId="0" borderId="27" xfId="54" applyFont="1" applyBorder="1" applyAlignment="1">
      <alignment horizontal="center" vertical="center"/>
      <protection/>
    </xf>
    <xf numFmtId="0" fontId="39" fillId="0" borderId="88" xfId="54" applyFont="1" applyBorder="1" applyAlignment="1">
      <alignment horizontal="center" vertical="center"/>
      <protection/>
    </xf>
    <xf numFmtId="0" fontId="39" fillId="0" borderId="61" xfId="54" applyFont="1" applyBorder="1" applyAlignment="1">
      <alignment horizontal="center" vertical="center"/>
      <protection/>
    </xf>
    <xf numFmtId="0" fontId="39" fillId="0" borderId="65" xfId="54" applyFont="1" applyBorder="1" applyAlignment="1">
      <alignment horizontal="center" vertical="center"/>
      <protection/>
    </xf>
    <xf numFmtId="0" fontId="39" fillId="0" borderId="89" xfId="54" applyFont="1" applyBorder="1" applyAlignment="1">
      <alignment horizontal="center" vertical="center"/>
      <protection/>
    </xf>
    <xf numFmtId="0" fontId="39" fillId="0" borderId="68" xfId="54" applyFont="1" applyBorder="1" applyAlignment="1">
      <alignment horizontal="center" vertical="center"/>
      <protection/>
    </xf>
    <xf numFmtId="0" fontId="39" fillId="0" borderId="15" xfId="54" applyFont="1" applyBorder="1" applyAlignment="1">
      <alignment horizontal="center" vertical="center"/>
      <protection/>
    </xf>
    <xf numFmtId="0" fontId="39" fillId="0" borderId="90" xfId="54" applyFont="1" applyBorder="1" applyAlignment="1">
      <alignment horizontal="center" vertical="center"/>
      <protection/>
    </xf>
    <xf numFmtId="0" fontId="39" fillId="0" borderId="84" xfId="54" applyFont="1" applyBorder="1" applyAlignment="1">
      <alignment horizontal="center" vertical="center"/>
      <protection/>
    </xf>
    <xf numFmtId="0" fontId="39" fillId="0" borderId="85" xfId="54" applyFont="1" applyBorder="1" applyAlignment="1">
      <alignment horizontal="center" vertical="center"/>
      <protection/>
    </xf>
    <xf numFmtId="0" fontId="39" fillId="0" borderId="91" xfId="54" applyFont="1" applyBorder="1" applyAlignment="1">
      <alignment horizontal="center" vertical="center"/>
      <protection/>
    </xf>
    <xf numFmtId="0" fontId="10" fillId="0" borderId="72" xfId="54" applyFont="1" applyBorder="1" applyAlignment="1">
      <alignment horizontal="center" vertical="center"/>
      <protection/>
    </xf>
    <xf numFmtId="0" fontId="10" fillId="0" borderId="65" xfId="54" applyFont="1" applyBorder="1" applyAlignment="1">
      <alignment horizontal="center" vertical="center"/>
      <protection/>
    </xf>
    <xf numFmtId="0" fontId="10" fillId="0" borderId="89" xfId="54" applyFont="1" applyBorder="1" applyAlignment="1">
      <alignment horizontal="center" vertical="center"/>
      <protection/>
    </xf>
    <xf numFmtId="0" fontId="34" fillId="25" borderId="92" xfId="54" applyFont="1" applyFill="1" applyBorder="1" applyAlignment="1">
      <alignment horizontal="center" vertical="center"/>
      <protection/>
    </xf>
    <xf numFmtId="0" fontId="34" fillId="25" borderId="51" xfId="54" applyFont="1" applyFill="1" applyBorder="1" applyAlignment="1">
      <alignment horizontal="center" vertical="center"/>
      <protection/>
    </xf>
    <xf numFmtId="0" fontId="41" fillId="0" borderId="92" xfId="54" applyFont="1" applyBorder="1" applyAlignment="1">
      <alignment horizontal="center" vertical="center"/>
      <protection/>
    </xf>
    <xf numFmtId="0" fontId="41" fillId="0" borderId="51" xfId="54" applyFont="1" applyBorder="1" applyAlignment="1">
      <alignment horizontal="center" vertical="center"/>
      <protection/>
    </xf>
    <xf numFmtId="4" fontId="39" fillId="0" borderId="66" xfId="54" applyNumberFormat="1" applyFont="1" applyBorder="1" applyAlignment="1">
      <alignment horizontal="center"/>
      <protection/>
    </xf>
    <xf numFmtId="4" fontId="39" fillId="0" borderId="35" xfId="54" applyNumberFormat="1" applyFont="1" applyBorder="1" applyAlignment="1">
      <alignment horizontal="center"/>
      <protection/>
    </xf>
    <xf numFmtId="0" fontId="34" fillId="25" borderId="93" xfId="54" applyFont="1" applyFill="1" applyBorder="1" applyAlignment="1">
      <alignment horizontal="center" vertical="center"/>
      <protection/>
    </xf>
    <xf numFmtId="0" fontId="39" fillId="0" borderId="94" xfId="54" applyFont="1" applyBorder="1" applyAlignment="1">
      <alignment horizontal="center" vertical="center"/>
      <protection/>
    </xf>
    <xf numFmtId="0" fontId="13" fillId="20" borderId="10" xfId="54" applyFont="1" applyFill="1" applyBorder="1" applyAlignment="1">
      <alignment horizontal="center" vertical="center" wrapText="1"/>
      <protection/>
    </xf>
    <xf numFmtId="0" fontId="13" fillId="20" borderId="10" xfId="54" applyFont="1" applyFill="1" applyBorder="1" applyAlignment="1">
      <alignment horizontal="center" vertical="center"/>
      <protection/>
    </xf>
    <xf numFmtId="0" fontId="13" fillId="20" borderId="54" xfId="54" applyFont="1" applyFill="1" applyBorder="1" applyAlignment="1">
      <alignment horizontal="center" vertical="center" wrapText="1"/>
      <protection/>
    </xf>
    <xf numFmtId="0" fontId="13" fillId="0" borderId="92" xfId="54" applyFont="1" applyBorder="1" applyAlignment="1">
      <alignment horizontal="center"/>
      <protection/>
    </xf>
    <xf numFmtId="0" fontId="13" fillId="0" borderId="51" xfId="54" applyFont="1" applyBorder="1" applyAlignment="1">
      <alignment horizontal="center"/>
      <protection/>
    </xf>
    <xf numFmtId="0" fontId="13" fillId="20" borderId="52" xfId="54" applyFont="1" applyFill="1" applyBorder="1" applyAlignment="1">
      <alignment horizontal="center" vertical="center"/>
      <protection/>
    </xf>
    <xf numFmtId="0" fontId="13" fillId="20" borderId="57" xfId="54" applyFont="1" applyFill="1" applyBorder="1" applyAlignment="1">
      <alignment horizontal="center" vertical="center"/>
      <protection/>
    </xf>
    <xf numFmtId="0" fontId="13" fillId="20" borderId="54" xfId="54" applyFont="1" applyFill="1" applyBorder="1" applyAlignment="1">
      <alignment horizontal="center" vertical="center"/>
      <protection/>
    </xf>
    <xf numFmtId="0" fontId="13" fillId="20" borderId="14" xfId="54" applyFont="1" applyFill="1" applyBorder="1" applyAlignment="1">
      <alignment horizontal="center" vertical="center"/>
      <protection/>
    </xf>
    <xf numFmtId="0" fontId="13" fillId="20" borderId="14" xfId="54" applyFont="1" applyFill="1" applyBorder="1" applyAlignment="1">
      <alignment horizontal="center" vertical="center" wrapText="1"/>
      <protection/>
    </xf>
    <xf numFmtId="0" fontId="13" fillId="20" borderId="95" xfId="54" applyFont="1" applyFill="1" applyBorder="1" applyAlignment="1">
      <alignment horizontal="center" vertical="center"/>
      <protection/>
    </xf>
    <xf numFmtId="4" fontId="42" fillId="0" borderId="0" xfId="54" applyNumberFormat="1" applyFont="1" applyAlignment="1">
      <alignment horizontal="center"/>
      <protection/>
    </xf>
    <xf numFmtId="0" fontId="42" fillId="0" borderId="0" xfId="54" applyFont="1" applyAlignment="1">
      <alignment horizontal="center"/>
      <protection/>
    </xf>
    <xf numFmtId="3" fontId="43" fillId="0" borderId="0" xfId="54" applyNumberFormat="1" applyFont="1" applyAlignment="1">
      <alignment horizontal="center"/>
      <protection/>
    </xf>
    <xf numFmtId="3" fontId="39" fillId="0" borderId="66" xfId="54" applyNumberFormat="1" applyFont="1" applyBorder="1" applyAlignment="1">
      <alignment horizontal="center"/>
      <protection/>
    </xf>
    <xf numFmtId="3" fontId="39" fillId="0" borderId="35" xfId="54" applyNumberFormat="1" applyFont="1" applyBorder="1" applyAlignment="1">
      <alignment horizontal="center"/>
      <protection/>
    </xf>
    <xf numFmtId="4" fontId="40" fillId="0" borderId="0" xfId="54" applyNumberFormat="1" applyFont="1" applyAlignment="1">
      <alignment horizontal="center"/>
      <protection/>
    </xf>
    <xf numFmtId="0" fontId="39" fillId="0" borderId="12" xfId="54" applyFont="1" applyBorder="1" applyAlignment="1">
      <alignment horizontal="center" vertical="center"/>
      <protection/>
    </xf>
    <xf numFmtId="0" fontId="39" fillId="0" borderId="44" xfId="54" applyFont="1" applyBorder="1" applyAlignment="1">
      <alignment horizontal="center" vertical="center"/>
      <protection/>
    </xf>
    <xf numFmtId="0" fontId="39" fillId="0" borderId="39" xfId="54" applyFont="1" applyBorder="1" applyAlignment="1">
      <alignment horizontal="center" vertical="center"/>
      <protection/>
    </xf>
    <xf numFmtId="0" fontId="13" fillId="0" borderId="0" xfId="54" applyFont="1" applyAlignment="1">
      <alignment horizontal="center"/>
      <protection/>
    </xf>
    <xf numFmtId="0" fontId="13" fillId="0" borderId="96" xfId="54" applyFont="1" applyBorder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10" fillId="0" borderId="91" xfId="54" applyFont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51" fillId="0" borderId="0" xfId="0" applyNumberFormat="1" applyFill="1" applyBorder="1" applyAlignment="1" applyProtection="1">
      <alignment horizontal="left"/>
      <protection locked="0"/>
    </xf>
    <xf numFmtId="0" fontId="51" fillId="0" borderId="0" xfId="0" applyNumberFormat="1" applyFill="1" applyBorder="1" applyAlignment="1" applyProtection="1">
      <alignment horizontal="left"/>
      <protection locked="0"/>
    </xf>
    <xf numFmtId="49" fontId="51" fillId="26" borderId="0" xfId="0" applyAlignment="1">
      <alignment horizontal="left" vertical="top" wrapText="1"/>
    </xf>
    <xf numFmtId="49" fontId="52" fillId="26" borderId="97" xfId="0" applyAlignment="1">
      <alignment horizontal="center" vertical="center" wrapText="1"/>
    </xf>
    <xf numFmtId="49" fontId="52" fillId="26" borderId="97" xfId="0" applyAlignment="1">
      <alignment horizontal="center" vertical="center" wrapText="1"/>
    </xf>
    <xf numFmtId="49" fontId="53" fillId="27" borderId="97" xfId="0" applyAlignment="1">
      <alignment horizontal="center" vertical="center" wrapText="1"/>
    </xf>
    <xf numFmtId="49" fontId="53" fillId="27" borderId="97" xfId="0" applyAlignment="1">
      <alignment horizontal="left" vertical="center" wrapText="1"/>
    </xf>
    <xf numFmtId="49" fontId="53" fillId="27" borderId="97" xfId="0" applyAlignment="1">
      <alignment horizontal="right" vertical="center" wrapText="1"/>
    </xf>
    <xf numFmtId="49" fontId="53" fillId="27" borderId="97" xfId="0" applyAlignment="1">
      <alignment horizontal="right" vertical="center" wrapText="1"/>
    </xf>
    <xf numFmtId="49" fontId="54" fillId="26" borderId="98" xfId="0" applyAlignment="1">
      <alignment horizontal="center" vertical="center" wrapText="1"/>
    </xf>
    <xf numFmtId="49" fontId="55" fillId="28" borderId="97" xfId="0" applyAlignment="1">
      <alignment horizontal="center" vertical="center" wrapText="1"/>
    </xf>
    <xf numFmtId="49" fontId="54" fillId="28" borderId="97" xfId="0" applyAlignment="1">
      <alignment horizontal="center" vertical="center" wrapText="1"/>
    </xf>
    <xf numFmtId="49" fontId="55" fillId="28" borderId="97" xfId="0" applyAlignment="1">
      <alignment horizontal="left" vertical="center" wrapText="1"/>
    </xf>
    <xf numFmtId="49" fontId="55" fillId="28" borderId="97" xfId="0" applyAlignment="1">
      <alignment horizontal="right" vertical="center" wrapText="1"/>
    </xf>
    <xf numFmtId="49" fontId="55" fillId="28" borderId="97" xfId="0" applyAlignment="1">
      <alignment horizontal="right" vertical="center" wrapText="1"/>
    </xf>
    <xf numFmtId="49" fontId="55" fillId="26" borderId="98" xfId="0" applyAlignment="1">
      <alignment horizontal="center" vertical="center" wrapText="1"/>
    </xf>
    <xf numFmtId="49" fontId="55" fillId="26" borderId="97" xfId="0" applyAlignment="1">
      <alignment horizontal="center" vertical="center" wrapText="1"/>
    </xf>
    <xf numFmtId="49" fontId="55" fillId="26" borderId="97" xfId="0" applyAlignment="1">
      <alignment horizontal="left" vertical="center" wrapText="1"/>
    </xf>
    <xf numFmtId="49" fontId="55" fillId="26" borderId="97" xfId="0" applyAlignment="1">
      <alignment horizontal="right" vertical="center" wrapText="1"/>
    </xf>
    <xf numFmtId="49" fontId="55" fillId="26" borderId="97" xfId="0" applyAlignment="1">
      <alignment horizontal="right" vertical="center" wrapText="1"/>
    </xf>
    <xf numFmtId="49" fontId="50" fillId="26" borderId="0" xfId="0" applyAlignment="1">
      <alignment horizontal="center" vertical="center" wrapText="1"/>
    </xf>
    <xf numFmtId="49" fontId="54" fillId="26" borderId="99" xfId="0" applyAlignment="1">
      <alignment horizontal="center" vertical="center" wrapText="1"/>
    </xf>
    <xf numFmtId="49" fontId="56" fillId="26" borderId="97" xfId="0" applyAlignment="1">
      <alignment horizontal="right" vertical="center" wrapText="1"/>
    </xf>
    <xf numFmtId="49" fontId="57" fillId="26" borderId="100" xfId="0" applyAlignment="1">
      <alignment horizontal="right" vertical="center" wrapText="1"/>
    </xf>
    <xf numFmtId="49" fontId="57" fillId="26" borderId="100" xfId="0" applyAlignment="1">
      <alignment horizontal="right" vertical="center" wrapText="1"/>
    </xf>
    <xf numFmtId="49" fontId="52" fillId="26" borderId="97" xfId="0" applyAlignment="1">
      <alignment horizontal="righ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8-projekty szkół" xfId="52"/>
    <cellStyle name="Normalny_Infor.o zmianach" xfId="53"/>
    <cellStyle name="Normalny_zal_Szczecin" xfId="54"/>
    <cellStyle name="Normalny_Załączniki do projektu na 2007 r" xfId="55"/>
    <cellStyle name="Normalny_Zeszyt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2.125" style="345" customWidth="1"/>
    <col min="2" max="2" width="8.75390625" style="345" customWidth="1"/>
    <col min="3" max="4" width="10.875" style="345" customWidth="1"/>
    <col min="5" max="5" width="54.625" style="345" customWidth="1"/>
    <col min="6" max="7" width="22.875" style="345" customWidth="1"/>
    <col min="8" max="8" width="9.875" style="345" customWidth="1"/>
    <col min="9" max="9" width="13.00390625" style="345" customWidth="1"/>
    <col min="10" max="10" width="1.00390625" style="345" customWidth="1"/>
    <col min="11" max="16384" width="8.00390625" style="345" customWidth="1"/>
  </cols>
  <sheetData>
    <row r="1" spans="1:10" ht="46.5" customHeight="1">
      <c r="A1" s="344"/>
      <c r="B1" s="344"/>
      <c r="C1" s="344"/>
      <c r="D1" s="344"/>
      <c r="E1" s="344"/>
      <c r="F1" s="344"/>
      <c r="G1" s="344"/>
      <c r="H1" s="344"/>
      <c r="I1" s="344"/>
      <c r="J1" s="344"/>
    </row>
    <row r="2" spans="2:10" ht="34.5" customHeight="1">
      <c r="B2" s="346" t="s">
        <v>284</v>
      </c>
      <c r="C2" s="346"/>
      <c r="D2" s="346"/>
      <c r="E2" s="346"/>
      <c r="F2" s="346"/>
      <c r="G2" s="344"/>
      <c r="H2" s="344"/>
      <c r="I2" s="344"/>
      <c r="J2" s="344"/>
    </row>
    <row r="3" spans="2:9" ht="16.5" customHeight="1">
      <c r="B3" s="347" t="s">
        <v>3</v>
      </c>
      <c r="C3" s="347" t="s">
        <v>4</v>
      </c>
      <c r="D3" s="347" t="s">
        <v>101</v>
      </c>
      <c r="E3" s="347" t="s">
        <v>285</v>
      </c>
      <c r="F3" s="347" t="s">
        <v>286</v>
      </c>
      <c r="G3" s="347" t="s">
        <v>287</v>
      </c>
      <c r="H3" s="348" t="s">
        <v>288</v>
      </c>
      <c r="I3" s="348"/>
    </row>
    <row r="4" spans="2:9" ht="16.5" customHeight="1">
      <c r="B4" s="349" t="s">
        <v>289</v>
      </c>
      <c r="C4" s="349"/>
      <c r="D4" s="349"/>
      <c r="E4" s="350" t="s">
        <v>290</v>
      </c>
      <c r="F4" s="351" t="s">
        <v>291</v>
      </c>
      <c r="G4" s="351" t="s">
        <v>292</v>
      </c>
      <c r="H4" s="352" t="s">
        <v>293</v>
      </c>
      <c r="I4" s="352"/>
    </row>
    <row r="5" spans="2:9" ht="16.5" customHeight="1">
      <c r="B5" s="353"/>
      <c r="C5" s="354" t="s">
        <v>237</v>
      </c>
      <c r="D5" s="355"/>
      <c r="E5" s="356" t="s">
        <v>294</v>
      </c>
      <c r="F5" s="357" t="s">
        <v>295</v>
      </c>
      <c r="G5" s="357" t="s">
        <v>292</v>
      </c>
      <c r="H5" s="358" t="s">
        <v>292</v>
      </c>
      <c r="I5" s="358"/>
    </row>
    <row r="6" spans="2:9" ht="19.5" customHeight="1">
      <c r="B6" s="359"/>
      <c r="C6" s="359"/>
      <c r="D6" s="360" t="s">
        <v>120</v>
      </c>
      <c r="E6" s="361" t="s">
        <v>296</v>
      </c>
      <c r="F6" s="362" t="s">
        <v>295</v>
      </c>
      <c r="G6" s="362" t="s">
        <v>292</v>
      </c>
      <c r="H6" s="363" t="s">
        <v>292</v>
      </c>
      <c r="I6" s="363"/>
    </row>
    <row r="7" spans="2:9" ht="16.5" customHeight="1">
      <c r="B7" s="349" t="s">
        <v>185</v>
      </c>
      <c r="C7" s="349"/>
      <c r="D7" s="349"/>
      <c r="E7" s="350" t="s">
        <v>297</v>
      </c>
      <c r="F7" s="351" t="s">
        <v>298</v>
      </c>
      <c r="G7" s="351" t="s">
        <v>299</v>
      </c>
      <c r="H7" s="352" t="s">
        <v>300</v>
      </c>
      <c r="I7" s="352"/>
    </row>
    <row r="8" spans="2:9" ht="16.5" customHeight="1">
      <c r="B8" s="353"/>
      <c r="C8" s="354" t="s">
        <v>236</v>
      </c>
      <c r="D8" s="355"/>
      <c r="E8" s="356" t="s">
        <v>301</v>
      </c>
      <c r="F8" s="357" t="s">
        <v>302</v>
      </c>
      <c r="G8" s="357" t="s">
        <v>303</v>
      </c>
      <c r="H8" s="358" t="s">
        <v>295</v>
      </c>
      <c r="I8" s="358"/>
    </row>
    <row r="9" spans="2:9" ht="19.5" customHeight="1">
      <c r="B9" s="359"/>
      <c r="C9" s="359"/>
      <c r="D9" s="360" t="s">
        <v>205</v>
      </c>
      <c r="E9" s="361" t="s">
        <v>304</v>
      </c>
      <c r="F9" s="362" t="s">
        <v>302</v>
      </c>
      <c r="G9" s="362" t="s">
        <v>303</v>
      </c>
      <c r="H9" s="363" t="s">
        <v>295</v>
      </c>
      <c r="I9" s="363"/>
    </row>
    <row r="10" spans="2:9" ht="16.5" customHeight="1">
      <c r="B10" s="353"/>
      <c r="C10" s="354" t="s">
        <v>0</v>
      </c>
      <c r="D10" s="355"/>
      <c r="E10" s="356" t="s">
        <v>305</v>
      </c>
      <c r="F10" s="357" t="s">
        <v>295</v>
      </c>
      <c r="G10" s="357" t="s">
        <v>302</v>
      </c>
      <c r="H10" s="358" t="s">
        <v>302</v>
      </c>
      <c r="I10" s="358"/>
    </row>
    <row r="11" spans="2:9" ht="19.5" customHeight="1">
      <c r="B11" s="359"/>
      <c r="C11" s="359"/>
      <c r="D11" s="360" t="s">
        <v>205</v>
      </c>
      <c r="E11" s="361" t="s">
        <v>304</v>
      </c>
      <c r="F11" s="362" t="s">
        <v>295</v>
      </c>
      <c r="G11" s="362" t="s">
        <v>302</v>
      </c>
      <c r="H11" s="363" t="s">
        <v>302</v>
      </c>
      <c r="I11" s="363"/>
    </row>
    <row r="12" spans="2:9" ht="16.5" customHeight="1">
      <c r="B12" s="353"/>
      <c r="C12" s="354" t="s">
        <v>42</v>
      </c>
      <c r="D12" s="355"/>
      <c r="E12" s="356" t="s">
        <v>306</v>
      </c>
      <c r="F12" s="357" t="s">
        <v>307</v>
      </c>
      <c r="G12" s="357" t="s">
        <v>299</v>
      </c>
      <c r="H12" s="358" t="s">
        <v>308</v>
      </c>
      <c r="I12" s="358"/>
    </row>
    <row r="13" spans="2:9" ht="16.5" customHeight="1">
      <c r="B13" s="359"/>
      <c r="C13" s="359"/>
      <c r="D13" s="360" t="s">
        <v>190</v>
      </c>
      <c r="E13" s="361" t="s">
        <v>309</v>
      </c>
      <c r="F13" s="362" t="s">
        <v>310</v>
      </c>
      <c r="G13" s="362" t="s">
        <v>299</v>
      </c>
      <c r="H13" s="363" t="s">
        <v>311</v>
      </c>
      <c r="I13" s="363"/>
    </row>
    <row r="14" spans="2:9" ht="16.5" customHeight="1">
      <c r="B14" s="349" t="s">
        <v>312</v>
      </c>
      <c r="C14" s="349"/>
      <c r="D14" s="349"/>
      <c r="E14" s="350" t="s">
        <v>313</v>
      </c>
      <c r="F14" s="351" t="s">
        <v>314</v>
      </c>
      <c r="G14" s="351" t="s">
        <v>295</v>
      </c>
      <c r="H14" s="352" t="s">
        <v>314</v>
      </c>
      <c r="I14" s="352"/>
    </row>
    <row r="15" spans="2:9" ht="19.5" customHeight="1">
      <c r="B15" s="353"/>
      <c r="C15" s="354" t="s">
        <v>118</v>
      </c>
      <c r="D15" s="355"/>
      <c r="E15" s="356" t="s">
        <v>315</v>
      </c>
      <c r="F15" s="357" t="s">
        <v>316</v>
      </c>
      <c r="G15" s="357" t="s">
        <v>317</v>
      </c>
      <c r="H15" s="358" t="s">
        <v>318</v>
      </c>
      <c r="I15" s="358"/>
    </row>
    <row r="16" spans="2:9" ht="16.5" customHeight="1">
      <c r="B16" s="359"/>
      <c r="C16" s="359"/>
      <c r="D16" s="360" t="s">
        <v>319</v>
      </c>
      <c r="E16" s="361" t="s">
        <v>320</v>
      </c>
      <c r="F16" s="362" t="s">
        <v>321</v>
      </c>
      <c r="G16" s="362" t="s">
        <v>317</v>
      </c>
      <c r="H16" s="363" t="s">
        <v>322</v>
      </c>
      <c r="I16" s="363"/>
    </row>
    <row r="17" spans="2:9" ht="19.5" customHeight="1">
      <c r="B17" s="353"/>
      <c r="C17" s="354" t="s">
        <v>103</v>
      </c>
      <c r="D17" s="355"/>
      <c r="E17" s="356" t="s">
        <v>323</v>
      </c>
      <c r="F17" s="357" t="s">
        <v>324</v>
      </c>
      <c r="G17" s="357" t="s">
        <v>325</v>
      </c>
      <c r="H17" s="358" t="s">
        <v>326</v>
      </c>
      <c r="I17" s="358"/>
    </row>
    <row r="18" spans="2:9" ht="16.5" customHeight="1">
      <c r="B18" s="359"/>
      <c r="C18" s="359"/>
      <c r="D18" s="360" t="s">
        <v>104</v>
      </c>
      <c r="E18" s="361" t="s">
        <v>327</v>
      </c>
      <c r="F18" s="362" t="s">
        <v>324</v>
      </c>
      <c r="G18" s="362" t="s">
        <v>325</v>
      </c>
      <c r="H18" s="363" t="s">
        <v>326</v>
      </c>
      <c r="I18" s="363"/>
    </row>
    <row r="19" spans="2:9" ht="16.5" customHeight="1">
      <c r="B19" s="349" t="s">
        <v>328</v>
      </c>
      <c r="C19" s="349"/>
      <c r="D19" s="349"/>
      <c r="E19" s="350" t="s">
        <v>329</v>
      </c>
      <c r="F19" s="351" t="s">
        <v>330</v>
      </c>
      <c r="G19" s="351" t="s">
        <v>331</v>
      </c>
      <c r="H19" s="352" t="s">
        <v>332</v>
      </c>
      <c r="I19" s="352"/>
    </row>
    <row r="20" spans="2:9" ht="16.5" customHeight="1">
      <c r="B20" s="353"/>
      <c r="C20" s="354" t="s">
        <v>105</v>
      </c>
      <c r="D20" s="355"/>
      <c r="E20" s="356" t="s">
        <v>147</v>
      </c>
      <c r="F20" s="357" t="s">
        <v>330</v>
      </c>
      <c r="G20" s="357" t="s">
        <v>331</v>
      </c>
      <c r="H20" s="358" t="s">
        <v>332</v>
      </c>
      <c r="I20" s="358"/>
    </row>
    <row r="21" spans="2:9" ht="16.5" customHeight="1">
      <c r="B21" s="359"/>
      <c r="C21" s="359"/>
      <c r="D21" s="360" t="s">
        <v>106</v>
      </c>
      <c r="E21" s="361" t="s">
        <v>148</v>
      </c>
      <c r="F21" s="362" t="s">
        <v>330</v>
      </c>
      <c r="G21" s="362" t="s">
        <v>331</v>
      </c>
      <c r="H21" s="363" t="s">
        <v>332</v>
      </c>
      <c r="I21" s="363"/>
    </row>
    <row r="22" spans="2:9" ht="16.5" customHeight="1">
      <c r="B22" s="349" t="s">
        <v>43</v>
      </c>
      <c r="C22" s="349"/>
      <c r="D22" s="349"/>
      <c r="E22" s="350" t="s">
        <v>333</v>
      </c>
      <c r="F22" s="351" t="s">
        <v>334</v>
      </c>
      <c r="G22" s="351" t="s">
        <v>335</v>
      </c>
      <c r="H22" s="352" t="s">
        <v>336</v>
      </c>
      <c r="I22" s="352"/>
    </row>
    <row r="23" spans="2:9" ht="16.5" customHeight="1">
      <c r="B23" s="353"/>
      <c r="C23" s="354" t="s">
        <v>44</v>
      </c>
      <c r="D23" s="355"/>
      <c r="E23" s="356" t="s">
        <v>337</v>
      </c>
      <c r="F23" s="357" t="s">
        <v>338</v>
      </c>
      <c r="G23" s="357" t="s">
        <v>335</v>
      </c>
      <c r="H23" s="358" t="s">
        <v>339</v>
      </c>
      <c r="I23" s="358"/>
    </row>
    <row r="24" spans="2:9" ht="16.5" customHeight="1">
      <c r="B24" s="359"/>
      <c r="C24" s="359"/>
      <c r="D24" s="360" t="s">
        <v>221</v>
      </c>
      <c r="E24" s="361" t="s">
        <v>340</v>
      </c>
      <c r="F24" s="362" t="s">
        <v>341</v>
      </c>
      <c r="G24" s="362" t="s">
        <v>335</v>
      </c>
      <c r="H24" s="363" t="s">
        <v>342</v>
      </c>
      <c r="I24" s="363"/>
    </row>
    <row r="25" spans="2:9" ht="16.5" customHeight="1">
      <c r="B25" s="353"/>
      <c r="C25" s="354" t="s">
        <v>45</v>
      </c>
      <c r="D25" s="355"/>
      <c r="E25" s="356" t="s">
        <v>343</v>
      </c>
      <c r="F25" s="357" t="s">
        <v>344</v>
      </c>
      <c r="G25" s="357" t="s">
        <v>295</v>
      </c>
      <c r="H25" s="358" t="s">
        <v>344</v>
      </c>
      <c r="I25" s="358"/>
    </row>
    <row r="26" spans="2:9" ht="16.5" customHeight="1">
      <c r="B26" s="359"/>
      <c r="C26" s="359"/>
      <c r="D26" s="360" t="s">
        <v>107</v>
      </c>
      <c r="E26" s="361" t="s">
        <v>345</v>
      </c>
      <c r="F26" s="362" t="s">
        <v>346</v>
      </c>
      <c r="G26" s="362" t="s">
        <v>347</v>
      </c>
      <c r="H26" s="363" t="s">
        <v>348</v>
      </c>
      <c r="I26" s="363"/>
    </row>
    <row r="27" spans="2:9" ht="16.5" customHeight="1">
      <c r="B27" s="359"/>
      <c r="C27" s="359"/>
      <c r="D27" s="360" t="s">
        <v>108</v>
      </c>
      <c r="E27" s="361" t="s">
        <v>345</v>
      </c>
      <c r="F27" s="362" t="s">
        <v>295</v>
      </c>
      <c r="G27" s="362" t="s">
        <v>349</v>
      </c>
      <c r="H27" s="363" t="s">
        <v>349</v>
      </c>
      <c r="I27" s="363"/>
    </row>
    <row r="28" spans="2:9" ht="16.5" customHeight="1">
      <c r="B28" s="359"/>
      <c r="C28" s="359"/>
      <c r="D28" s="360" t="s">
        <v>109</v>
      </c>
      <c r="E28" s="361" t="s">
        <v>350</v>
      </c>
      <c r="F28" s="362" t="s">
        <v>351</v>
      </c>
      <c r="G28" s="362" t="s">
        <v>352</v>
      </c>
      <c r="H28" s="363" t="s">
        <v>353</v>
      </c>
      <c r="I28" s="363"/>
    </row>
    <row r="29" spans="1:10" ht="12.75" customHeight="1">
      <c r="A29" s="344"/>
      <c r="B29" s="344"/>
      <c r="C29" s="344"/>
      <c r="D29" s="344"/>
      <c r="E29" s="344"/>
      <c r="F29" s="344"/>
      <c r="G29" s="344"/>
      <c r="H29" s="344"/>
      <c r="I29" s="344"/>
      <c r="J29" s="344"/>
    </row>
    <row r="30" spans="1:10" ht="11.25" customHeight="1">
      <c r="A30" s="344"/>
      <c r="B30" s="344"/>
      <c r="C30" s="344"/>
      <c r="D30" s="344"/>
      <c r="E30" s="344"/>
      <c r="F30" s="344"/>
      <c r="G30" s="344"/>
      <c r="H30" s="344"/>
      <c r="I30" s="364" t="s">
        <v>354</v>
      </c>
      <c r="J30" s="364"/>
    </row>
    <row r="31" spans="1:10" ht="63.7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</row>
    <row r="32" spans="2:9" ht="16.5" customHeight="1">
      <c r="B32" s="359"/>
      <c r="C32" s="359"/>
      <c r="D32" s="360" t="s">
        <v>110</v>
      </c>
      <c r="E32" s="361" t="s">
        <v>350</v>
      </c>
      <c r="F32" s="362" t="s">
        <v>295</v>
      </c>
      <c r="G32" s="362" t="s">
        <v>355</v>
      </c>
      <c r="H32" s="363" t="s">
        <v>355</v>
      </c>
      <c r="I32" s="363"/>
    </row>
    <row r="33" spans="2:9" ht="16.5" customHeight="1">
      <c r="B33" s="359"/>
      <c r="C33" s="359"/>
      <c r="D33" s="360" t="s">
        <v>111</v>
      </c>
      <c r="E33" s="361" t="s">
        <v>356</v>
      </c>
      <c r="F33" s="362" t="s">
        <v>357</v>
      </c>
      <c r="G33" s="362" t="s">
        <v>358</v>
      </c>
      <c r="H33" s="363" t="s">
        <v>359</v>
      </c>
      <c r="I33" s="363"/>
    </row>
    <row r="34" spans="2:9" ht="16.5" customHeight="1">
      <c r="B34" s="359"/>
      <c r="C34" s="359"/>
      <c r="D34" s="360" t="s">
        <v>112</v>
      </c>
      <c r="E34" s="361" t="s">
        <v>356</v>
      </c>
      <c r="F34" s="362" t="s">
        <v>360</v>
      </c>
      <c r="G34" s="362" t="s">
        <v>361</v>
      </c>
      <c r="H34" s="363" t="s">
        <v>362</v>
      </c>
      <c r="I34" s="363"/>
    </row>
    <row r="35" spans="2:9" ht="16.5" customHeight="1">
      <c r="B35" s="359"/>
      <c r="C35" s="359"/>
      <c r="D35" s="360" t="s">
        <v>113</v>
      </c>
      <c r="E35" s="361" t="s">
        <v>363</v>
      </c>
      <c r="F35" s="362" t="s">
        <v>364</v>
      </c>
      <c r="G35" s="362" t="s">
        <v>365</v>
      </c>
      <c r="H35" s="363" t="s">
        <v>366</v>
      </c>
      <c r="I35" s="363"/>
    </row>
    <row r="36" spans="2:9" ht="16.5" customHeight="1">
      <c r="B36" s="359"/>
      <c r="C36" s="359"/>
      <c r="D36" s="360" t="s">
        <v>114</v>
      </c>
      <c r="E36" s="361" t="s">
        <v>363</v>
      </c>
      <c r="F36" s="362" t="s">
        <v>295</v>
      </c>
      <c r="G36" s="362" t="s">
        <v>367</v>
      </c>
      <c r="H36" s="363" t="s">
        <v>367</v>
      </c>
      <c r="I36" s="363"/>
    </row>
    <row r="37" spans="2:9" ht="16.5" customHeight="1">
      <c r="B37" s="359"/>
      <c r="C37" s="359"/>
      <c r="D37" s="360" t="s">
        <v>230</v>
      </c>
      <c r="E37" s="361" t="s">
        <v>368</v>
      </c>
      <c r="F37" s="362" t="s">
        <v>369</v>
      </c>
      <c r="G37" s="362" t="s">
        <v>370</v>
      </c>
      <c r="H37" s="363" t="s">
        <v>371</v>
      </c>
      <c r="I37" s="363"/>
    </row>
    <row r="38" spans="2:9" ht="16.5" customHeight="1">
      <c r="B38" s="359"/>
      <c r="C38" s="359"/>
      <c r="D38" s="360" t="s">
        <v>226</v>
      </c>
      <c r="E38" s="361" t="s">
        <v>368</v>
      </c>
      <c r="F38" s="362" t="s">
        <v>295</v>
      </c>
      <c r="G38" s="362" t="s">
        <v>372</v>
      </c>
      <c r="H38" s="363" t="s">
        <v>372</v>
      </c>
      <c r="I38" s="363"/>
    </row>
    <row r="39" spans="2:9" ht="16.5" customHeight="1">
      <c r="B39" s="359"/>
      <c r="C39" s="359"/>
      <c r="D39" s="360" t="s">
        <v>231</v>
      </c>
      <c r="E39" s="361" t="s">
        <v>373</v>
      </c>
      <c r="F39" s="362" t="s">
        <v>374</v>
      </c>
      <c r="G39" s="362" t="s">
        <v>375</v>
      </c>
      <c r="H39" s="363" t="s">
        <v>376</v>
      </c>
      <c r="I39" s="363"/>
    </row>
    <row r="40" spans="2:9" ht="16.5" customHeight="1">
      <c r="B40" s="359"/>
      <c r="C40" s="359"/>
      <c r="D40" s="360" t="s">
        <v>227</v>
      </c>
      <c r="E40" s="361" t="s">
        <v>373</v>
      </c>
      <c r="F40" s="362" t="s">
        <v>295</v>
      </c>
      <c r="G40" s="362" t="s">
        <v>377</v>
      </c>
      <c r="H40" s="363" t="s">
        <v>377</v>
      </c>
      <c r="I40" s="363"/>
    </row>
    <row r="41" spans="2:9" ht="19.5" customHeight="1">
      <c r="B41" s="359"/>
      <c r="C41" s="359"/>
      <c r="D41" s="360" t="s">
        <v>232</v>
      </c>
      <c r="E41" s="361" t="s">
        <v>378</v>
      </c>
      <c r="F41" s="362" t="s">
        <v>379</v>
      </c>
      <c r="G41" s="362" t="s">
        <v>380</v>
      </c>
      <c r="H41" s="363" t="s">
        <v>381</v>
      </c>
      <c r="I41" s="363"/>
    </row>
    <row r="42" spans="2:9" ht="19.5" customHeight="1">
      <c r="B42" s="359"/>
      <c r="C42" s="359"/>
      <c r="D42" s="360" t="s">
        <v>228</v>
      </c>
      <c r="E42" s="361" t="s">
        <v>378</v>
      </c>
      <c r="F42" s="362" t="s">
        <v>295</v>
      </c>
      <c r="G42" s="362" t="s">
        <v>382</v>
      </c>
      <c r="H42" s="363" t="s">
        <v>382</v>
      </c>
      <c r="I42" s="363"/>
    </row>
    <row r="43" spans="2:9" ht="16.5" customHeight="1">
      <c r="B43" s="359"/>
      <c r="C43" s="359"/>
      <c r="D43" s="360" t="s">
        <v>233</v>
      </c>
      <c r="E43" s="361" t="s">
        <v>383</v>
      </c>
      <c r="F43" s="362" t="s">
        <v>384</v>
      </c>
      <c r="G43" s="362" t="s">
        <v>385</v>
      </c>
      <c r="H43" s="363" t="s">
        <v>386</v>
      </c>
      <c r="I43" s="363"/>
    </row>
    <row r="44" spans="2:9" ht="16.5" customHeight="1">
      <c r="B44" s="359"/>
      <c r="C44" s="359"/>
      <c r="D44" s="360" t="s">
        <v>229</v>
      </c>
      <c r="E44" s="361" t="s">
        <v>383</v>
      </c>
      <c r="F44" s="362" t="s">
        <v>295</v>
      </c>
      <c r="G44" s="362" t="s">
        <v>387</v>
      </c>
      <c r="H44" s="363" t="s">
        <v>387</v>
      </c>
      <c r="I44" s="363"/>
    </row>
    <row r="45" spans="2:9" ht="16.5" customHeight="1">
      <c r="B45" s="349" t="s">
        <v>162</v>
      </c>
      <c r="C45" s="349"/>
      <c r="D45" s="349"/>
      <c r="E45" s="350" t="s">
        <v>388</v>
      </c>
      <c r="F45" s="351" t="s">
        <v>389</v>
      </c>
      <c r="G45" s="351" t="s">
        <v>372</v>
      </c>
      <c r="H45" s="352" t="s">
        <v>390</v>
      </c>
      <c r="I45" s="352"/>
    </row>
    <row r="46" spans="2:9" ht="16.5" customHeight="1">
      <c r="B46" s="353"/>
      <c r="C46" s="354" t="s">
        <v>159</v>
      </c>
      <c r="D46" s="355"/>
      <c r="E46" s="356" t="s">
        <v>391</v>
      </c>
      <c r="F46" s="357" t="s">
        <v>392</v>
      </c>
      <c r="G46" s="357" t="s">
        <v>372</v>
      </c>
      <c r="H46" s="358" t="s">
        <v>393</v>
      </c>
      <c r="I46" s="358"/>
    </row>
    <row r="47" spans="2:9" ht="16.5" customHeight="1">
      <c r="B47" s="359"/>
      <c r="C47" s="359"/>
      <c r="D47" s="360" t="s">
        <v>116</v>
      </c>
      <c r="E47" s="361" t="s">
        <v>363</v>
      </c>
      <c r="F47" s="362" t="s">
        <v>394</v>
      </c>
      <c r="G47" s="362" t="s">
        <v>372</v>
      </c>
      <c r="H47" s="363" t="s">
        <v>395</v>
      </c>
      <c r="I47" s="363"/>
    </row>
    <row r="48" spans="2:9" ht="16.5" customHeight="1">
      <c r="B48" s="349" t="s">
        <v>178</v>
      </c>
      <c r="C48" s="349"/>
      <c r="D48" s="349"/>
      <c r="E48" s="350" t="s">
        <v>396</v>
      </c>
      <c r="F48" s="351" t="s">
        <v>397</v>
      </c>
      <c r="G48" s="351" t="s">
        <v>398</v>
      </c>
      <c r="H48" s="352" t="s">
        <v>399</v>
      </c>
      <c r="I48" s="352"/>
    </row>
    <row r="49" spans="2:9" ht="16.5" customHeight="1">
      <c r="B49" s="353"/>
      <c r="C49" s="354" t="s">
        <v>90</v>
      </c>
      <c r="D49" s="355"/>
      <c r="E49" s="356" t="s">
        <v>400</v>
      </c>
      <c r="F49" s="357" t="s">
        <v>401</v>
      </c>
      <c r="G49" s="357" t="s">
        <v>398</v>
      </c>
      <c r="H49" s="358" t="s">
        <v>402</v>
      </c>
      <c r="I49" s="358"/>
    </row>
    <row r="50" spans="2:9" ht="16.5" customHeight="1">
      <c r="B50" s="359"/>
      <c r="C50" s="359"/>
      <c r="D50" s="360" t="s">
        <v>116</v>
      </c>
      <c r="E50" s="361" t="s">
        <v>363</v>
      </c>
      <c r="F50" s="362" t="s">
        <v>403</v>
      </c>
      <c r="G50" s="362" t="s">
        <v>398</v>
      </c>
      <c r="H50" s="363" t="s">
        <v>404</v>
      </c>
      <c r="I50" s="363"/>
    </row>
    <row r="51" spans="2:10" ht="5.25" customHeight="1">
      <c r="B51" s="365"/>
      <c r="C51" s="365"/>
      <c r="D51" s="365"/>
      <c r="E51" s="344"/>
      <c r="F51" s="344"/>
      <c r="G51" s="344"/>
      <c r="H51" s="344"/>
      <c r="I51" s="344"/>
      <c r="J51" s="344"/>
    </row>
    <row r="52" spans="2:9" ht="16.5" customHeight="1">
      <c r="B52" s="366" t="s">
        <v>405</v>
      </c>
      <c r="C52" s="366"/>
      <c r="D52" s="366"/>
      <c r="E52" s="366"/>
      <c r="F52" s="367" t="s">
        <v>406</v>
      </c>
      <c r="G52" s="367" t="s">
        <v>407</v>
      </c>
      <c r="H52" s="368" t="s">
        <v>408</v>
      </c>
      <c r="I52" s="368"/>
    </row>
    <row r="53" spans="1:10" ht="174.75" customHeight="1">
      <c r="A53" s="344"/>
      <c r="B53" s="344"/>
      <c r="C53" s="344"/>
      <c r="D53" s="344"/>
      <c r="E53" s="344"/>
      <c r="F53" s="344"/>
      <c r="G53" s="344"/>
      <c r="H53" s="344"/>
      <c r="I53" s="344"/>
      <c r="J53" s="344"/>
    </row>
    <row r="54" spans="1:10" ht="11.25" customHeight="1">
      <c r="A54" s="344"/>
      <c r="B54" s="344"/>
      <c r="C54" s="344"/>
      <c r="D54" s="344"/>
      <c r="E54" s="344"/>
      <c r="F54" s="344"/>
      <c r="G54" s="344"/>
      <c r="H54" s="344"/>
      <c r="I54" s="364" t="s">
        <v>409</v>
      </c>
      <c r="J54" s="364"/>
    </row>
  </sheetData>
  <mergeCells count="59">
    <mergeCell ref="A1:J1"/>
    <mergeCell ref="B2:F2"/>
    <mergeCell ref="G2:J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29:J29"/>
    <mergeCell ref="A30:H30"/>
    <mergeCell ref="I30:J30"/>
    <mergeCell ref="A31:J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A53:J53"/>
    <mergeCell ref="A54:H54"/>
    <mergeCell ref="I54:J54"/>
    <mergeCell ref="B51:D51"/>
    <mergeCell ref="E51:J51"/>
    <mergeCell ref="B52:E52"/>
    <mergeCell ref="H52:I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workbookViewId="0" topLeftCell="A1">
      <selection activeCell="A1" sqref="A1:J1"/>
    </sheetView>
  </sheetViews>
  <sheetFormatPr defaultColWidth="9.00390625" defaultRowHeight="12.75"/>
  <cols>
    <col min="1" max="1" width="2.125" style="345" customWidth="1"/>
    <col min="2" max="2" width="8.75390625" style="345" customWidth="1"/>
    <col min="3" max="4" width="10.875" style="345" customWidth="1"/>
    <col min="5" max="5" width="54.625" style="345" customWidth="1"/>
    <col min="6" max="7" width="22.875" style="345" customWidth="1"/>
    <col min="8" max="8" width="9.875" style="345" customWidth="1"/>
    <col min="9" max="9" width="13.00390625" style="345" customWidth="1"/>
    <col min="10" max="10" width="1.00390625" style="345" customWidth="1"/>
    <col min="11" max="16384" width="8.00390625" style="345" customWidth="1"/>
  </cols>
  <sheetData>
    <row r="1" spans="1:10" ht="46.5" customHeight="1">
      <c r="A1" s="344"/>
      <c r="B1" s="344"/>
      <c r="C1" s="344"/>
      <c r="D1" s="344"/>
      <c r="E1" s="344"/>
      <c r="F1" s="344"/>
      <c r="G1" s="344"/>
      <c r="H1" s="344"/>
      <c r="I1" s="344"/>
      <c r="J1" s="344"/>
    </row>
    <row r="2" spans="2:10" ht="34.5" customHeight="1">
      <c r="B2" s="346" t="s">
        <v>410</v>
      </c>
      <c r="C2" s="346"/>
      <c r="D2" s="346"/>
      <c r="E2" s="346"/>
      <c r="F2" s="346"/>
      <c r="G2" s="344"/>
      <c r="H2" s="344"/>
      <c r="I2" s="344"/>
      <c r="J2" s="344"/>
    </row>
    <row r="3" spans="2:9" ht="16.5" customHeight="1">
      <c r="B3" s="347" t="s">
        <v>3</v>
      </c>
      <c r="C3" s="347" t="s">
        <v>4</v>
      </c>
      <c r="D3" s="347" t="s">
        <v>101</v>
      </c>
      <c r="E3" s="347" t="s">
        <v>285</v>
      </c>
      <c r="F3" s="347" t="s">
        <v>286</v>
      </c>
      <c r="G3" s="347" t="s">
        <v>287</v>
      </c>
      <c r="H3" s="348" t="s">
        <v>288</v>
      </c>
      <c r="I3" s="348"/>
    </row>
    <row r="4" spans="2:9" ht="16.5" customHeight="1">
      <c r="B4" s="349" t="s">
        <v>411</v>
      </c>
      <c r="C4" s="349"/>
      <c r="D4" s="349"/>
      <c r="E4" s="350" t="s">
        <v>412</v>
      </c>
      <c r="F4" s="351" t="s">
        <v>413</v>
      </c>
      <c r="G4" s="351" t="s">
        <v>295</v>
      </c>
      <c r="H4" s="352" t="s">
        <v>413</v>
      </c>
      <c r="I4" s="352"/>
    </row>
    <row r="5" spans="2:9" ht="16.5" customHeight="1">
      <c r="B5" s="353"/>
      <c r="C5" s="354" t="s">
        <v>238</v>
      </c>
      <c r="D5" s="355"/>
      <c r="E5" s="356" t="s">
        <v>414</v>
      </c>
      <c r="F5" s="357" t="s">
        <v>413</v>
      </c>
      <c r="G5" s="357" t="s">
        <v>295</v>
      </c>
      <c r="H5" s="358" t="s">
        <v>413</v>
      </c>
      <c r="I5" s="358"/>
    </row>
    <row r="6" spans="2:9" ht="19.5" customHeight="1">
      <c r="B6" s="359"/>
      <c r="C6" s="359"/>
      <c r="D6" s="360" t="s">
        <v>222</v>
      </c>
      <c r="E6" s="361" t="s">
        <v>415</v>
      </c>
      <c r="F6" s="362" t="s">
        <v>295</v>
      </c>
      <c r="G6" s="362" t="s">
        <v>416</v>
      </c>
      <c r="H6" s="363" t="s">
        <v>416</v>
      </c>
      <c r="I6" s="363"/>
    </row>
    <row r="7" spans="2:9" ht="16.5" customHeight="1">
      <c r="B7" s="359"/>
      <c r="C7" s="359"/>
      <c r="D7" s="360" t="s">
        <v>119</v>
      </c>
      <c r="E7" s="361" t="s">
        <v>417</v>
      </c>
      <c r="F7" s="362" t="s">
        <v>418</v>
      </c>
      <c r="G7" s="362" t="s">
        <v>419</v>
      </c>
      <c r="H7" s="363" t="s">
        <v>420</v>
      </c>
      <c r="I7" s="363"/>
    </row>
    <row r="8" spans="2:9" ht="16.5" customHeight="1">
      <c r="B8" s="349" t="s">
        <v>185</v>
      </c>
      <c r="C8" s="349"/>
      <c r="D8" s="349"/>
      <c r="E8" s="350" t="s">
        <v>297</v>
      </c>
      <c r="F8" s="351" t="s">
        <v>421</v>
      </c>
      <c r="G8" s="351" t="s">
        <v>299</v>
      </c>
      <c r="H8" s="352" t="s">
        <v>422</v>
      </c>
      <c r="I8" s="352"/>
    </row>
    <row r="9" spans="2:9" ht="16.5" customHeight="1">
      <c r="B9" s="353"/>
      <c r="C9" s="354" t="s">
        <v>42</v>
      </c>
      <c r="D9" s="355"/>
      <c r="E9" s="356" t="s">
        <v>306</v>
      </c>
      <c r="F9" s="357" t="s">
        <v>423</v>
      </c>
      <c r="G9" s="357" t="s">
        <v>299</v>
      </c>
      <c r="H9" s="358" t="s">
        <v>424</v>
      </c>
      <c r="I9" s="358"/>
    </row>
    <row r="10" spans="2:9" ht="30" customHeight="1">
      <c r="B10" s="359"/>
      <c r="C10" s="359"/>
      <c r="D10" s="360" t="s">
        <v>189</v>
      </c>
      <c r="E10" s="361" t="s">
        <v>425</v>
      </c>
      <c r="F10" s="362" t="s">
        <v>426</v>
      </c>
      <c r="G10" s="362" t="s">
        <v>299</v>
      </c>
      <c r="H10" s="363" t="s">
        <v>427</v>
      </c>
      <c r="I10" s="363"/>
    </row>
    <row r="11" spans="2:9" ht="16.5" customHeight="1">
      <c r="B11" s="349" t="s">
        <v>328</v>
      </c>
      <c r="C11" s="349"/>
      <c r="D11" s="349"/>
      <c r="E11" s="350" t="s">
        <v>329</v>
      </c>
      <c r="F11" s="351" t="s">
        <v>428</v>
      </c>
      <c r="G11" s="351" t="s">
        <v>335</v>
      </c>
      <c r="H11" s="352" t="s">
        <v>429</v>
      </c>
      <c r="I11" s="352"/>
    </row>
    <row r="12" spans="2:9" ht="19.5" customHeight="1">
      <c r="B12" s="353"/>
      <c r="C12" s="354" t="s">
        <v>239</v>
      </c>
      <c r="D12" s="355"/>
      <c r="E12" s="356" t="s">
        <v>430</v>
      </c>
      <c r="F12" s="357" t="s">
        <v>431</v>
      </c>
      <c r="G12" s="357" t="s">
        <v>335</v>
      </c>
      <c r="H12" s="358" t="s">
        <v>432</v>
      </c>
      <c r="I12" s="358"/>
    </row>
    <row r="13" spans="2:9" ht="16.5" customHeight="1">
      <c r="B13" s="359"/>
      <c r="C13" s="359"/>
      <c r="D13" s="360" t="s">
        <v>220</v>
      </c>
      <c r="E13" s="361" t="s">
        <v>433</v>
      </c>
      <c r="F13" s="362" t="s">
        <v>431</v>
      </c>
      <c r="G13" s="362" t="s">
        <v>335</v>
      </c>
      <c r="H13" s="363" t="s">
        <v>432</v>
      </c>
      <c r="I13" s="363"/>
    </row>
    <row r="14" spans="2:9" ht="16.5" customHeight="1">
      <c r="B14" s="349" t="s">
        <v>43</v>
      </c>
      <c r="C14" s="349"/>
      <c r="D14" s="349"/>
      <c r="E14" s="350" t="s">
        <v>333</v>
      </c>
      <c r="F14" s="351" t="s">
        <v>434</v>
      </c>
      <c r="G14" s="351" t="s">
        <v>295</v>
      </c>
      <c r="H14" s="352" t="s">
        <v>434</v>
      </c>
      <c r="I14" s="352"/>
    </row>
    <row r="15" spans="2:9" ht="16.5" customHeight="1">
      <c r="B15" s="353"/>
      <c r="C15" s="354" t="s">
        <v>45</v>
      </c>
      <c r="D15" s="355"/>
      <c r="E15" s="356" t="s">
        <v>343</v>
      </c>
      <c r="F15" s="357" t="s">
        <v>435</v>
      </c>
      <c r="G15" s="357" t="s">
        <v>295</v>
      </c>
      <c r="H15" s="358" t="s">
        <v>435</v>
      </c>
      <c r="I15" s="358"/>
    </row>
    <row r="16" spans="2:9" ht="16.5" customHeight="1">
      <c r="B16" s="359"/>
      <c r="C16" s="359"/>
      <c r="D16" s="360" t="s">
        <v>223</v>
      </c>
      <c r="E16" s="361" t="s">
        <v>436</v>
      </c>
      <c r="F16" s="362" t="s">
        <v>295</v>
      </c>
      <c r="G16" s="362" t="s">
        <v>437</v>
      </c>
      <c r="H16" s="363" t="s">
        <v>437</v>
      </c>
      <c r="I16" s="363"/>
    </row>
    <row r="17" spans="2:9" ht="16.5" customHeight="1">
      <c r="B17" s="359"/>
      <c r="C17" s="359"/>
      <c r="D17" s="360" t="s">
        <v>224</v>
      </c>
      <c r="E17" s="361" t="s">
        <v>436</v>
      </c>
      <c r="F17" s="362" t="s">
        <v>295</v>
      </c>
      <c r="G17" s="362" t="s">
        <v>438</v>
      </c>
      <c r="H17" s="363" t="s">
        <v>438</v>
      </c>
      <c r="I17" s="363"/>
    </row>
    <row r="18" spans="2:9" ht="30" customHeight="1">
      <c r="B18" s="359"/>
      <c r="C18" s="359"/>
      <c r="D18" s="360" t="s">
        <v>225</v>
      </c>
      <c r="E18" s="361" t="s">
        <v>439</v>
      </c>
      <c r="F18" s="362" t="s">
        <v>440</v>
      </c>
      <c r="G18" s="362" t="s">
        <v>441</v>
      </c>
      <c r="H18" s="363" t="s">
        <v>295</v>
      </c>
      <c r="I18" s="363"/>
    </row>
    <row r="19" spans="2:9" ht="16.5" customHeight="1">
      <c r="B19" s="349" t="s">
        <v>162</v>
      </c>
      <c r="C19" s="349"/>
      <c r="D19" s="349"/>
      <c r="E19" s="350" t="s">
        <v>388</v>
      </c>
      <c r="F19" s="351" t="s">
        <v>442</v>
      </c>
      <c r="G19" s="351" t="s">
        <v>372</v>
      </c>
      <c r="H19" s="352" t="s">
        <v>443</v>
      </c>
      <c r="I19" s="352"/>
    </row>
    <row r="20" spans="2:9" ht="16.5" customHeight="1">
      <c r="B20" s="353"/>
      <c r="C20" s="354" t="s">
        <v>159</v>
      </c>
      <c r="D20" s="355"/>
      <c r="E20" s="356" t="s">
        <v>391</v>
      </c>
      <c r="F20" s="357" t="s">
        <v>444</v>
      </c>
      <c r="G20" s="357" t="s">
        <v>372</v>
      </c>
      <c r="H20" s="358" t="s">
        <v>445</v>
      </c>
      <c r="I20" s="358"/>
    </row>
    <row r="21" spans="2:9" ht="16.5" customHeight="1">
      <c r="B21" s="359"/>
      <c r="C21" s="359"/>
      <c r="D21" s="360" t="s">
        <v>102</v>
      </c>
      <c r="E21" s="361" t="s">
        <v>253</v>
      </c>
      <c r="F21" s="362" t="s">
        <v>446</v>
      </c>
      <c r="G21" s="362" t="s">
        <v>372</v>
      </c>
      <c r="H21" s="363" t="s">
        <v>379</v>
      </c>
      <c r="I21" s="363"/>
    </row>
    <row r="22" spans="2:9" ht="16.5" customHeight="1">
      <c r="B22" s="349" t="s">
        <v>178</v>
      </c>
      <c r="C22" s="349"/>
      <c r="D22" s="349"/>
      <c r="E22" s="350" t="s">
        <v>396</v>
      </c>
      <c r="F22" s="351" t="s">
        <v>447</v>
      </c>
      <c r="G22" s="351" t="s">
        <v>398</v>
      </c>
      <c r="H22" s="352" t="s">
        <v>448</v>
      </c>
      <c r="I22" s="352"/>
    </row>
    <row r="23" spans="2:9" ht="16.5" customHeight="1">
      <c r="B23" s="353"/>
      <c r="C23" s="354" t="s">
        <v>90</v>
      </c>
      <c r="D23" s="355"/>
      <c r="E23" s="356" t="s">
        <v>400</v>
      </c>
      <c r="F23" s="357" t="s">
        <v>449</v>
      </c>
      <c r="G23" s="357" t="s">
        <v>398</v>
      </c>
      <c r="H23" s="358" t="s">
        <v>450</v>
      </c>
      <c r="I23" s="358"/>
    </row>
    <row r="24" spans="2:9" ht="16.5" customHeight="1">
      <c r="B24" s="359"/>
      <c r="C24" s="359"/>
      <c r="D24" s="360" t="s">
        <v>102</v>
      </c>
      <c r="E24" s="361" t="s">
        <v>253</v>
      </c>
      <c r="F24" s="362" t="s">
        <v>451</v>
      </c>
      <c r="G24" s="362" t="s">
        <v>398</v>
      </c>
      <c r="H24" s="363" t="s">
        <v>452</v>
      </c>
      <c r="I24" s="363"/>
    </row>
    <row r="25" spans="2:10" ht="5.25" customHeight="1">
      <c r="B25" s="365"/>
      <c r="C25" s="365"/>
      <c r="D25" s="365"/>
      <c r="E25" s="344"/>
      <c r="F25" s="344"/>
      <c r="G25" s="344"/>
      <c r="H25" s="344"/>
      <c r="I25" s="344"/>
      <c r="J25" s="344"/>
    </row>
    <row r="26" spans="2:9" ht="16.5" customHeight="1">
      <c r="B26" s="369" t="s">
        <v>405</v>
      </c>
      <c r="C26" s="369"/>
      <c r="D26" s="369"/>
      <c r="E26" s="369"/>
      <c r="F26" s="367" t="s">
        <v>453</v>
      </c>
      <c r="G26" s="367" t="s">
        <v>407</v>
      </c>
      <c r="H26" s="368" t="s">
        <v>454</v>
      </c>
      <c r="I26" s="368"/>
    </row>
    <row r="27" spans="1:10" ht="37.5" customHeight="1">
      <c r="A27" s="344"/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0" ht="16.5" customHeight="1">
      <c r="A28" s="344"/>
      <c r="B28" s="344"/>
      <c r="C28" s="344"/>
      <c r="D28" s="344"/>
      <c r="E28" s="344"/>
      <c r="F28" s="344"/>
      <c r="G28" s="344"/>
      <c r="H28" s="344"/>
      <c r="I28" s="364" t="s">
        <v>455</v>
      </c>
      <c r="J28" s="364"/>
    </row>
  </sheetData>
  <mergeCells count="32">
    <mergeCell ref="A1:J1"/>
    <mergeCell ref="B2:F2"/>
    <mergeCell ref="G2:J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A27:J27"/>
    <mergeCell ref="A28:H28"/>
    <mergeCell ref="I28:J28"/>
    <mergeCell ref="H24:I24"/>
    <mergeCell ref="B25:D25"/>
    <mergeCell ref="E25:J25"/>
    <mergeCell ref="B26:E26"/>
    <mergeCell ref="H26:I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1"/>
  <sheetViews>
    <sheetView zoomScalePageLayoutView="0" workbookViewId="0" topLeftCell="A74">
      <selection activeCell="B59" sqref="B59"/>
    </sheetView>
  </sheetViews>
  <sheetFormatPr defaultColWidth="10.25390625" defaultRowHeight="12.75"/>
  <cols>
    <col min="1" max="1" width="3.625" style="2" bestFit="1" customWidth="1"/>
    <col min="2" max="2" width="41.625" style="2" customWidth="1"/>
    <col min="3" max="3" width="8.75390625" style="2" customWidth="1"/>
    <col min="4" max="4" width="10.00390625" style="2" customWidth="1"/>
    <col min="5" max="5" width="9.375" style="2" customWidth="1"/>
    <col min="6" max="6" width="10.625" style="2" bestFit="1" customWidth="1"/>
    <col min="7" max="8" width="8.375" style="2" customWidth="1"/>
    <col min="9" max="9" width="8.75390625" style="2" customWidth="1"/>
    <col min="10" max="11" width="7.75390625" style="2" customWidth="1"/>
    <col min="12" max="12" width="9.75390625" style="2" customWidth="1"/>
    <col min="13" max="13" width="11.75390625" style="2" customWidth="1"/>
    <col min="14" max="14" width="11.25390625" style="2" customWidth="1"/>
    <col min="15" max="16" width="8.25390625" style="2" customWidth="1"/>
    <col min="17" max="17" width="11.75390625" style="2" customWidth="1"/>
    <col min="18" max="19" width="10.25390625" style="2" hidden="1" customWidth="1"/>
    <col min="20" max="16384" width="10.25390625" style="2" customWidth="1"/>
  </cols>
  <sheetData>
    <row r="1" spans="1:17" ht="16.5" customHeight="1">
      <c r="A1" s="339" t="s">
        <v>48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207"/>
      <c r="O1" s="339" t="s">
        <v>234</v>
      </c>
      <c r="P1" s="339"/>
      <c r="Q1" s="339"/>
    </row>
    <row r="2" ht="2.25" customHeight="1" thickBot="1">
      <c r="Q2" s="2" t="s">
        <v>14</v>
      </c>
    </row>
    <row r="3" spans="1:17" ht="12" thickTop="1">
      <c r="A3" s="322" t="s">
        <v>17</v>
      </c>
      <c r="B3" s="324" t="s">
        <v>19</v>
      </c>
      <c r="C3" s="319" t="s">
        <v>20</v>
      </c>
      <c r="D3" s="319" t="s">
        <v>49</v>
      </c>
      <c r="E3" s="319" t="s">
        <v>40</v>
      </c>
      <c r="F3" s="324" t="s">
        <v>6</v>
      </c>
      <c r="G3" s="324"/>
      <c r="H3" s="324" t="s">
        <v>18</v>
      </c>
      <c r="I3" s="324"/>
      <c r="J3" s="324"/>
      <c r="K3" s="324"/>
      <c r="L3" s="324"/>
      <c r="M3" s="324"/>
      <c r="N3" s="324"/>
      <c r="O3" s="324"/>
      <c r="P3" s="324"/>
      <c r="Q3" s="327"/>
    </row>
    <row r="4" spans="1:17" ht="11.25">
      <c r="A4" s="323"/>
      <c r="B4" s="318"/>
      <c r="C4" s="317"/>
      <c r="D4" s="317"/>
      <c r="E4" s="317"/>
      <c r="F4" s="317" t="s">
        <v>74</v>
      </c>
      <c r="G4" s="317" t="s">
        <v>75</v>
      </c>
      <c r="H4" s="318" t="s">
        <v>16</v>
      </c>
      <c r="I4" s="318"/>
      <c r="J4" s="318"/>
      <c r="K4" s="318"/>
      <c r="L4" s="318"/>
      <c r="M4" s="318"/>
      <c r="N4" s="318"/>
      <c r="O4" s="318"/>
      <c r="P4" s="318"/>
      <c r="Q4" s="325"/>
    </row>
    <row r="5" spans="1:17" ht="11.25">
      <c r="A5" s="323"/>
      <c r="B5" s="318"/>
      <c r="C5" s="317"/>
      <c r="D5" s="317"/>
      <c r="E5" s="317"/>
      <c r="F5" s="317"/>
      <c r="G5" s="317"/>
      <c r="H5" s="317" t="s">
        <v>22</v>
      </c>
      <c r="I5" s="318" t="s">
        <v>23</v>
      </c>
      <c r="J5" s="318"/>
      <c r="K5" s="318"/>
      <c r="L5" s="318"/>
      <c r="M5" s="318"/>
      <c r="N5" s="318"/>
      <c r="O5" s="318"/>
      <c r="P5" s="318"/>
      <c r="Q5" s="325"/>
    </row>
    <row r="6" spans="1:17" ht="14.25" customHeight="1">
      <c r="A6" s="323"/>
      <c r="B6" s="318"/>
      <c r="C6" s="317"/>
      <c r="D6" s="317"/>
      <c r="E6" s="317"/>
      <c r="F6" s="317"/>
      <c r="G6" s="317"/>
      <c r="H6" s="317"/>
      <c r="I6" s="318" t="s">
        <v>51</v>
      </c>
      <c r="J6" s="318"/>
      <c r="K6" s="318"/>
      <c r="L6" s="318"/>
      <c r="M6" s="318" t="s">
        <v>21</v>
      </c>
      <c r="N6" s="318"/>
      <c r="O6" s="318"/>
      <c r="P6" s="318"/>
      <c r="Q6" s="325"/>
    </row>
    <row r="7" spans="1:17" ht="12.75" customHeight="1">
      <c r="A7" s="323"/>
      <c r="B7" s="318"/>
      <c r="C7" s="317"/>
      <c r="D7" s="317"/>
      <c r="E7" s="317"/>
      <c r="F7" s="317"/>
      <c r="G7" s="317"/>
      <c r="H7" s="317"/>
      <c r="I7" s="317" t="s">
        <v>24</v>
      </c>
      <c r="J7" s="318" t="s">
        <v>25</v>
      </c>
      <c r="K7" s="318"/>
      <c r="L7" s="318"/>
      <c r="M7" s="317" t="s">
        <v>26</v>
      </c>
      <c r="N7" s="317" t="s">
        <v>25</v>
      </c>
      <c r="O7" s="317"/>
      <c r="P7" s="317"/>
      <c r="Q7" s="326"/>
    </row>
    <row r="8" spans="1:17" ht="48" customHeight="1">
      <c r="A8" s="323"/>
      <c r="B8" s="318"/>
      <c r="C8" s="317"/>
      <c r="D8" s="317"/>
      <c r="E8" s="317"/>
      <c r="F8" s="317"/>
      <c r="G8" s="317"/>
      <c r="H8" s="317"/>
      <c r="I8" s="317"/>
      <c r="J8" s="1" t="s">
        <v>39</v>
      </c>
      <c r="K8" s="1" t="s">
        <v>27</v>
      </c>
      <c r="L8" s="1" t="s">
        <v>29</v>
      </c>
      <c r="M8" s="317"/>
      <c r="N8" s="1" t="s">
        <v>28</v>
      </c>
      <c r="O8" s="1" t="s">
        <v>39</v>
      </c>
      <c r="P8" s="1" t="s">
        <v>27</v>
      </c>
      <c r="Q8" s="16" t="s">
        <v>29</v>
      </c>
    </row>
    <row r="9" spans="1:17" ht="7.5" customHeight="1" thickBot="1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9">
        <v>17</v>
      </c>
    </row>
    <row r="10" spans="1:19" s="3" customFormat="1" ht="20.25" customHeight="1" thickBot="1" thickTop="1">
      <c r="A10" s="20">
        <v>1</v>
      </c>
      <c r="B10" s="21" t="s">
        <v>30</v>
      </c>
      <c r="C10" s="320" t="s">
        <v>15</v>
      </c>
      <c r="D10" s="321"/>
      <c r="E10" s="22">
        <f>E15+E22+E29+E37+E44+E51</f>
        <v>17205991</v>
      </c>
      <c r="F10" s="22">
        <f aca="true" t="shared" si="0" ref="F10:S10">F15+F22+F29+F37+F44+F51</f>
        <v>3987790</v>
      </c>
      <c r="G10" s="22">
        <f t="shared" si="0"/>
        <v>13218201</v>
      </c>
      <c r="H10" s="22">
        <f t="shared" si="0"/>
        <v>17205991</v>
      </c>
      <c r="I10" s="22">
        <f t="shared" si="0"/>
        <v>3987790</v>
      </c>
      <c r="J10" s="22">
        <f t="shared" si="0"/>
        <v>0</v>
      </c>
      <c r="K10" s="22">
        <f t="shared" si="0"/>
        <v>0</v>
      </c>
      <c r="L10" s="22">
        <f t="shared" si="0"/>
        <v>3987790</v>
      </c>
      <c r="M10" s="22">
        <f>M15+M22+M29+M37+M44+M51</f>
        <v>13218201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04">
        <f t="shared" si="0"/>
        <v>13218201</v>
      </c>
      <c r="R10" s="203">
        <f t="shared" si="0"/>
        <v>0</v>
      </c>
      <c r="S10" s="22">
        <f t="shared" si="0"/>
        <v>0</v>
      </c>
    </row>
    <row r="11" spans="1:19" s="3" customFormat="1" ht="22.5" customHeight="1" thickTop="1">
      <c r="A11" s="306" t="s">
        <v>76</v>
      </c>
      <c r="B11" s="140" t="s">
        <v>78</v>
      </c>
      <c r="C11" s="23"/>
      <c r="D11" s="23"/>
      <c r="E11" s="24">
        <f>G11+F11</f>
        <v>0</v>
      </c>
      <c r="F11" s="24">
        <f>I11</f>
        <v>0</v>
      </c>
      <c r="G11" s="24">
        <f>M11</f>
        <v>0</v>
      </c>
      <c r="H11" s="24">
        <f>I11+M11</f>
        <v>0</v>
      </c>
      <c r="I11" s="24">
        <f>J11+K11+L11</f>
        <v>0</v>
      </c>
      <c r="J11" s="25"/>
      <c r="K11" s="25"/>
      <c r="L11" s="25"/>
      <c r="M11" s="24">
        <f>N11+O11+P11+Q11</f>
        <v>0</v>
      </c>
      <c r="N11" s="25"/>
      <c r="O11" s="25"/>
      <c r="P11" s="25"/>
      <c r="Q11" s="26"/>
      <c r="R11" s="15"/>
      <c r="S11" s="15"/>
    </row>
    <row r="12" spans="1:19" s="3" customFormat="1" ht="25.5" customHeight="1">
      <c r="A12" s="307"/>
      <c r="B12" s="49" t="s">
        <v>133</v>
      </c>
      <c r="C12" s="5"/>
      <c r="D12" s="5"/>
      <c r="E12" s="8">
        <f>G12+F12</f>
        <v>0</v>
      </c>
      <c r="F12" s="8">
        <f>I12</f>
        <v>0</v>
      </c>
      <c r="G12" s="8">
        <f>M12</f>
        <v>0</v>
      </c>
      <c r="H12" s="8">
        <f>I12+M12</f>
        <v>0</v>
      </c>
      <c r="I12" s="8">
        <f>J12+K12+L12</f>
        <v>0</v>
      </c>
      <c r="J12" s="9"/>
      <c r="K12" s="9"/>
      <c r="L12" s="9"/>
      <c r="M12" s="8">
        <f>N12+O12+P12+Q12</f>
        <v>0</v>
      </c>
      <c r="N12" s="9"/>
      <c r="O12" s="9"/>
      <c r="P12" s="9"/>
      <c r="Q12" s="27"/>
      <c r="R12" s="15"/>
      <c r="S12" s="15"/>
    </row>
    <row r="13" spans="1:19" s="3" customFormat="1" ht="21.75" customHeight="1">
      <c r="A13" s="307"/>
      <c r="B13" s="49" t="s">
        <v>130</v>
      </c>
      <c r="C13" s="5"/>
      <c r="D13" s="5"/>
      <c r="E13" s="8">
        <f>G13+F13</f>
        <v>0</v>
      </c>
      <c r="F13" s="8">
        <f>I13</f>
        <v>0</v>
      </c>
      <c r="G13" s="8">
        <f>M13</f>
        <v>0</v>
      </c>
      <c r="H13" s="8">
        <f>I13+M13</f>
        <v>0</v>
      </c>
      <c r="I13" s="8">
        <f>J13+K13+L13</f>
        <v>0</v>
      </c>
      <c r="J13" s="9"/>
      <c r="K13" s="9"/>
      <c r="L13" s="9"/>
      <c r="M13" s="8">
        <f>N13+O13+P13+Q13</f>
        <v>0</v>
      </c>
      <c r="N13" s="9"/>
      <c r="O13" s="9"/>
      <c r="P13" s="9"/>
      <c r="Q13" s="27"/>
      <c r="R13" s="15"/>
      <c r="S13" s="15"/>
    </row>
    <row r="14" spans="1:20" s="3" customFormat="1" ht="36" customHeight="1">
      <c r="A14" s="307"/>
      <c r="B14" s="49" t="s">
        <v>203</v>
      </c>
      <c r="C14" s="5"/>
      <c r="D14" s="6" t="s">
        <v>50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7"/>
      <c r="R14" s="15"/>
      <c r="S14" s="15"/>
      <c r="T14" s="98"/>
    </row>
    <row r="15" spans="1:20" s="3" customFormat="1" ht="14.25" customHeight="1">
      <c r="A15" s="307"/>
      <c r="B15" s="54" t="s">
        <v>208</v>
      </c>
      <c r="C15" s="8"/>
      <c r="D15" s="10"/>
      <c r="E15" s="8">
        <f>G15+F15</f>
        <v>3370440</v>
      </c>
      <c r="F15" s="8">
        <f>I15</f>
        <v>505940</v>
      </c>
      <c r="G15" s="8">
        <f>M15</f>
        <v>2864500</v>
      </c>
      <c r="H15" s="8">
        <f>I15+M15</f>
        <v>3370440</v>
      </c>
      <c r="I15" s="8">
        <f>J15+K15+L15</f>
        <v>505940</v>
      </c>
      <c r="J15" s="8">
        <f>SUM(J16:J17)</f>
        <v>0</v>
      </c>
      <c r="K15" s="8">
        <f>SUM(K16:K17)</f>
        <v>0</v>
      </c>
      <c r="L15" s="8">
        <f>SUM(L16:L17)</f>
        <v>505940</v>
      </c>
      <c r="M15" s="8">
        <f>N15+O15+P15+Q15</f>
        <v>2864500</v>
      </c>
      <c r="N15" s="8">
        <f>SUM(N16:N17)</f>
        <v>0</v>
      </c>
      <c r="O15" s="8">
        <f>SUM(O16:O17)</f>
        <v>0</v>
      </c>
      <c r="P15" s="8"/>
      <c r="Q15" s="28">
        <f>Q17</f>
        <v>2864500</v>
      </c>
      <c r="R15" s="15"/>
      <c r="S15" s="15"/>
      <c r="T15" s="98"/>
    </row>
    <row r="16" spans="1:19" s="3" customFormat="1" ht="14.25" customHeight="1" hidden="1">
      <c r="A16" s="308"/>
      <c r="B16" s="58"/>
      <c r="C16" s="29"/>
      <c r="D16" s="30"/>
      <c r="E16" s="8"/>
      <c r="F16" s="8"/>
      <c r="G16" s="8"/>
      <c r="H16" s="8"/>
      <c r="I16" s="8"/>
      <c r="J16" s="8"/>
      <c r="K16" s="8"/>
      <c r="L16" s="29"/>
      <c r="M16" s="8"/>
      <c r="N16" s="8"/>
      <c r="O16" s="8"/>
      <c r="P16" s="8"/>
      <c r="Q16" s="28"/>
      <c r="R16" s="15"/>
      <c r="S16" s="15"/>
    </row>
    <row r="17" spans="1:19" s="3" customFormat="1" ht="14.25" customHeight="1">
      <c r="A17" s="308"/>
      <c r="B17" s="85" t="s">
        <v>16</v>
      </c>
      <c r="C17" s="31"/>
      <c r="D17" s="31"/>
      <c r="E17" s="29">
        <f>G17+F17</f>
        <v>3370440</v>
      </c>
      <c r="F17" s="29">
        <f>I17</f>
        <v>505940</v>
      </c>
      <c r="G17" s="29">
        <f>M17</f>
        <v>2864500</v>
      </c>
      <c r="H17" s="29">
        <f>I17+M17</f>
        <v>3370440</v>
      </c>
      <c r="I17" s="29">
        <f>J17+K17+L17</f>
        <v>505940</v>
      </c>
      <c r="J17" s="31">
        <v>0</v>
      </c>
      <c r="K17" s="31">
        <v>0</v>
      </c>
      <c r="L17" s="31">
        <v>505940</v>
      </c>
      <c r="M17" s="29">
        <f>N17+O17+P17+Q17</f>
        <v>2864500</v>
      </c>
      <c r="N17" s="31">
        <v>0</v>
      </c>
      <c r="O17" s="31">
        <v>0</v>
      </c>
      <c r="P17" s="31"/>
      <c r="Q17" s="103">
        <v>2864500</v>
      </c>
      <c r="R17" s="15"/>
      <c r="S17" s="15"/>
    </row>
    <row r="18" spans="1:22" ht="17.25" customHeight="1">
      <c r="A18" s="301" t="s">
        <v>31</v>
      </c>
      <c r="B18" s="44" t="s">
        <v>66</v>
      </c>
      <c r="C18" s="80"/>
      <c r="D18" s="80"/>
      <c r="E18" s="93"/>
      <c r="F18" s="93"/>
      <c r="G18" s="93"/>
      <c r="H18" s="93"/>
      <c r="I18" s="93"/>
      <c r="J18" s="81"/>
      <c r="K18" s="81"/>
      <c r="L18" s="81"/>
      <c r="M18" s="93"/>
      <c r="N18" s="81"/>
      <c r="O18" s="81"/>
      <c r="P18" s="81"/>
      <c r="Q18" s="82"/>
      <c r="R18" s="48"/>
      <c r="S18" s="48"/>
      <c r="T18" s="48"/>
      <c r="U18" s="48"/>
      <c r="V18" s="48"/>
    </row>
    <row r="19" spans="1:22" ht="26.25" customHeight="1">
      <c r="A19" s="295"/>
      <c r="B19" s="49" t="s">
        <v>70</v>
      </c>
      <c r="C19" s="50"/>
      <c r="D19" s="50"/>
      <c r="E19" s="55"/>
      <c r="F19" s="55"/>
      <c r="G19" s="55"/>
      <c r="H19" s="55"/>
      <c r="I19" s="55"/>
      <c r="J19" s="51"/>
      <c r="K19" s="51"/>
      <c r="L19" s="51"/>
      <c r="M19" s="55"/>
      <c r="N19" s="51"/>
      <c r="O19" s="51"/>
      <c r="P19" s="51"/>
      <c r="Q19" s="52"/>
      <c r="R19" s="48"/>
      <c r="S19" s="48"/>
      <c r="T19" s="48"/>
      <c r="U19" s="48"/>
      <c r="V19" s="48"/>
    </row>
    <row r="20" spans="1:22" ht="35.25" customHeight="1">
      <c r="A20" s="295"/>
      <c r="B20" s="49" t="s">
        <v>140</v>
      </c>
      <c r="C20" s="50"/>
      <c r="D20" s="50"/>
      <c r="E20" s="55"/>
      <c r="F20" s="55"/>
      <c r="G20" s="55"/>
      <c r="H20" s="55"/>
      <c r="I20" s="55"/>
      <c r="J20" s="51"/>
      <c r="K20" s="51"/>
      <c r="L20" s="51"/>
      <c r="M20" s="55"/>
      <c r="N20" s="51"/>
      <c r="O20" s="51"/>
      <c r="P20" s="51"/>
      <c r="Q20" s="52"/>
      <c r="R20" s="48"/>
      <c r="S20" s="48"/>
      <c r="T20" s="48"/>
      <c r="U20" s="48"/>
      <c r="V20" s="48"/>
    </row>
    <row r="21" spans="1:22" ht="30" customHeight="1">
      <c r="A21" s="295"/>
      <c r="B21" s="49" t="s">
        <v>202</v>
      </c>
      <c r="C21" s="50">
        <v>40</v>
      </c>
      <c r="D21" s="50" t="s">
        <v>58</v>
      </c>
      <c r="E21" s="55"/>
      <c r="F21" s="55"/>
      <c r="G21" s="55"/>
      <c r="H21" s="55"/>
      <c r="I21" s="55"/>
      <c r="J21" s="51"/>
      <c r="K21" s="51"/>
      <c r="L21" s="51"/>
      <c r="M21" s="55"/>
      <c r="N21" s="51"/>
      <c r="O21" s="51"/>
      <c r="P21" s="51"/>
      <c r="Q21" s="52"/>
      <c r="R21" s="48"/>
      <c r="S21" s="48"/>
      <c r="T21" s="48"/>
      <c r="U21" s="48"/>
      <c r="V21" s="48"/>
    </row>
    <row r="22" spans="1:22" ht="13.5" customHeight="1">
      <c r="A22" s="295"/>
      <c r="B22" s="64" t="s">
        <v>209</v>
      </c>
      <c r="C22" s="65"/>
      <c r="D22" s="66"/>
      <c r="E22" s="55">
        <f aca="true" t="shared" si="1" ref="E22:O22">E24</f>
        <v>2462840</v>
      </c>
      <c r="F22" s="55">
        <f t="shared" si="1"/>
        <v>1405790</v>
      </c>
      <c r="G22" s="55">
        <f t="shared" si="1"/>
        <v>1057050</v>
      </c>
      <c r="H22" s="55">
        <f t="shared" si="1"/>
        <v>2462840</v>
      </c>
      <c r="I22" s="55">
        <f t="shared" si="1"/>
        <v>1405790</v>
      </c>
      <c r="J22" s="55">
        <f t="shared" si="1"/>
        <v>0</v>
      </c>
      <c r="K22" s="55">
        <f t="shared" si="1"/>
        <v>0</v>
      </c>
      <c r="L22" s="55">
        <f t="shared" si="1"/>
        <v>1405790</v>
      </c>
      <c r="M22" s="55">
        <f t="shared" si="1"/>
        <v>1057050</v>
      </c>
      <c r="N22" s="55">
        <f t="shared" si="1"/>
        <v>0</v>
      </c>
      <c r="O22" s="55">
        <f t="shared" si="1"/>
        <v>0</v>
      </c>
      <c r="P22" s="55"/>
      <c r="Q22" s="57">
        <v>1057050</v>
      </c>
      <c r="R22" s="101">
        <f>R24</f>
        <v>0</v>
      </c>
      <c r="S22" s="55">
        <f>S24</f>
        <v>0</v>
      </c>
      <c r="T22" s="48"/>
      <c r="U22" s="48"/>
      <c r="V22" s="48"/>
    </row>
    <row r="23" spans="1:22" ht="10.5" customHeight="1" hidden="1">
      <c r="A23" s="295"/>
      <c r="B23" s="64"/>
      <c r="C23" s="67"/>
      <c r="D23" s="67"/>
      <c r="E23" s="68"/>
      <c r="F23" s="68"/>
      <c r="G23" s="68"/>
      <c r="H23" s="68"/>
      <c r="I23" s="68"/>
      <c r="J23" s="69"/>
      <c r="K23" s="69"/>
      <c r="L23" s="68"/>
      <c r="M23" s="68"/>
      <c r="N23" s="69"/>
      <c r="O23" s="69"/>
      <c r="P23" s="69"/>
      <c r="Q23" s="145"/>
      <c r="R23" s="48"/>
      <c r="S23" s="48"/>
      <c r="T23" s="48"/>
      <c r="U23" s="48"/>
      <c r="V23" s="48"/>
    </row>
    <row r="24" spans="1:22" ht="13.5" customHeight="1">
      <c r="A24" s="296"/>
      <c r="B24" s="112">
        <v>2009</v>
      </c>
      <c r="C24" s="113"/>
      <c r="D24" s="113"/>
      <c r="E24" s="115">
        <v>2462840</v>
      </c>
      <c r="F24" s="115">
        <v>1405790</v>
      </c>
      <c r="G24" s="115">
        <v>1057050</v>
      </c>
      <c r="H24" s="115">
        <v>2462840</v>
      </c>
      <c r="I24" s="115">
        <v>1405790</v>
      </c>
      <c r="J24" s="116">
        <v>0</v>
      </c>
      <c r="K24" s="116">
        <v>0</v>
      </c>
      <c r="L24" s="115">
        <v>1405790</v>
      </c>
      <c r="M24" s="115">
        <v>1057050</v>
      </c>
      <c r="N24" s="116">
        <v>0</v>
      </c>
      <c r="O24" s="116">
        <v>0</v>
      </c>
      <c r="P24" s="116"/>
      <c r="Q24" s="146">
        <v>1057050</v>
      </c>
      <c r="R24" s="48"/>
      <c r="S24" s="48"/>
      <c r="T24" s="99"/>
      <c r="U24" s="48"/>
      <c r="V24" s="48"/>
    </row>
    <row r="25" spans="1:27" ht="25.5" customHeight="1">
      <c r="A25" s="297" t="s">
        <v>33</v>
      </c>
      <c r="B25" s="44" t="s">
        <v>78</v>
      </c>
      <c r="C25" s="80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ht="26.25" customHeight="1">
      <c r="A26" s="298"/>
      <c r="B26" s="49" t="s">
        <v>79</v>
      </c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ht="27" customHeight="1">
      <c r="A27" s="298"/>
      <c r="B27" s="49" t="s">
        <v>80</v>
      </c>
      <c r="C27" s="50"/>
      <c r="D27" s="5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ht="34.5" customHeight="1">
      <c r="A28" s="298"/>
      <c r="B28" s="49" t="s">
        <v>201</v>
      </c>
      <c r="C28" s="50">
        <v>53</v>
      </c>
      <c r="D28" s="53">
        <v>754.75411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ht="10.5" customHeight="1">
      <c r="A29" s="298"/>
      <c r="B29" s="54" t="s">
        <v>208</v>
      </c>
      <c r="C29" s="55"/>
      <c r="D29" s="56"/>
      <c r="E29" s="55">
        <v>4000000</v>
      </c>
      <c r="F29" s="55">
        <f>SUM(F30:F32)</f>
        <v>600000</v>
      </c>
      <c r="G29" s="55">
        <f>SUM(G30:G32)</f>
        <v>3400000</v>
      </c>
      <c r="H29" s="55">
        <f>H31+H32</f>
        <v>4000000</v>
      </c>
      <c r="I29" s="55">
        <f>I31+I32</f>
        <v>600000</v>
      </c>
      <c r="J29" s="55">
        <v>0</v>
      </c>
      <c r="K29" s="55">
        <v>0</v>
      </c>
      <c r="L29" s="55">
        <f>L31+L32</f>
        <v>600000</v>
      </c>
      <c r="M29" s="55">
        <f>M31+M32</f>
        <v>3400000</v>
      </c>
      <c r="N29" s="55">
        <v>0</v>
      </c>
      <c r="O29" s="55">
        <v>0</v>
      </c>
      <c r="P29" s="55">
        <v>0</v>
      </c>
      <c r="Q29" s="57">
        <f>Q31+Q32</f>
        <v>3400000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ht="4.5" customHeight="1" hidden="1">
      <c r="A30" s="299"/>
      <c r="B30" s="58"/>
      <c r="C30" s="60"/>
      <c r="D30" s="83"/>
      <c r="E30" s="60"/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84">
        <v>0</v>
      </c>
      <c r="R30" s="48"/>
      <c r="S30" s="48"/>
      <c r="T30" s="99"/>
      <c r="U30" s="48"/>
      <c r="V30" s="48"/>
      <c r="W30" s="48"/>
      <c r="X30" s="48"/>
      <c r="Y30" s="48"/>
      <c r="Z30" s="48"/>
      <c r="AA30" s="48"/>
    </row>
    <row r="31" spans="1:27" ht="15" customHeight="1">
      <c r="A31" s="299"/>
      <c r="B31" s="58" t="s">
        <v>16</v>
      </c>
      <c r="C31" s="60"/>
      <c r="D31" s="83"/>
      <c r="E31" s="60">
        <f>F31+G31</f>
        <v>3568842</v>
      </c>
      <c r="F31" s="60">
        <f>L31</f>
        <v>535326</v>
      </c>
      <c r="G31" s="60">
        <f>Q31</f>
        <v>3033516</v>
      </c>
      <c r="H31" s="60">
        <f>I31+M31</f>
        <v>3568842</v>
      </c>
      <c r="I31" s="60">
        <f>L31</f>
        <v>535326</v>
      </c>
      <c r="J31" s="60">
        <v>0</v>
      </c>
      <c r="K31" s="60">
        <v>0</v>
      </c>
      <c r="L31" s="60">
        <v>535326</v>
      </c>
      <c r="M31" s="60">
        <f>Q31</f>
        <v>3033516</v>
      </c>
      <c r="N31" s="60">
        <v>0</v>
      </c>
      <c r="O31" s="60">
        <v>0</v>
      </c>
      <c r="P31" s="60">
        <v>0</v>
      </c>
      <c r="Q31" s="84">
        <v>3033516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ht="15.75" customHeight="1">
      <c r="A32" s="300"/>
      <c r="B32" s="85" t="s">
        <v>59</v>
      </c>
      <c r="C32" s="86"/>
      <c r="D32" s="86"/>
      <c r="E32" s="87">
        <f>F32+G32</f>
        <v>431158</v>
      </c>
      <c r="F32" s="87">
        <f>L32</f>
        <v>64674</v>
      </c>
      <c r="G32" s="87">
        <f>Q32</f>
        <v>366484</v>
      </c>
      <c r="H32" s="60">
        <f>I32+M32</f>
        <v>431158</v>
      </c>
      <c r="I32" s="87">
        <f>L32</f>
        <v>64674</v>
      </c>
      <c r="J32" s="86">
        <v>0</v>
      </c>
      <c r="K32" s="86">
        <v>0</v>
      </c>
      <c r="L32" s="87">
        <v>64674</v>
      </c>
      <c r="M32" s="87">
        <f>Q32</f>
        <v>366484</v>
      </c>
      <c r="N32" s="86">
        <v>0</v>
      </c>
      <c r="O32" s="86">
        <v>0</v>
      </c>
      <c r="P32" s="86">
        <v>0</v>
      </c>
      <c r="Q32" s="88">
        <v>366484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5" ht="25.5" customHeight="1">
      <c r="A33" s="303" t="s">
        <v>34</v>
      </c>
      <c r="B33" s="44" t="s">
        <v>78</v>
      </c>
      <c r="C33" s="81"/>
      <c r="D33" s="81"/>
      <c r="E33" s="93"/>
      <c r="F33" s="93"/>
      <c r="G33" s="93"/>
      <c r="H33" s="93"/>
      <c r="I33" s="93"/>
      <c r="J33" s="81"/>
      <c r="K33" s="81"/>
      <c r="L33" s="81"/>
      <c r="M33" s="93"/>
      <c r="N33" s="81"/>
      <c r="O33" s="81"/>
      <c r="P33" s="81"/>
      <c r="Q33" s="82"/>
      <c r="R33" s="48"/>
      <c r="S33" s="48"/>
      <c r="T33" s="48"/>
      <c r="U33" s="48"/>
      <c r="V33" s="48"/>
      <c r="W33" s="48"/>
      <c r="X33" s="48"/>
      <c r="Y33" s="48"/>
    </row>
    <row r="34" spans="1:25" ht="24.75" customHeight="1">
      <c r="A34" s="304"/>
      <c r="B34" s="49" t="s">
        <v>79</v>
      </c>
      <c r="C34" s="51"/>
      <c r="D34" s="51"/>
      <c r="E34" s="55"/>
      <c r="F34" s="55"/>
      <c r="G34" s="55"/>
      <c r="H34" s="55"/>
      <c r="I34" s="55"/>
      <c r="J34" s="51"/>
      <c r="K34" s="51"/>
      <c r="L34" s="51"/>
      <c r="M34" s="55"/>
      <c r="N34" s="51"/>
      <c r="O34" s="51"/>
      <c r="P34" s="51"/>
      <c r="Q34" s="52"/>
      <c r="R34" s="48"/>
      <c r="S34" s="48"/>
      <c r="T34" s="48"/>
      <c r="U34" s="48"/>
      <c r="V34" s="48"/>
      <c r="W34" s="48"/>
      <c r="X34" s="48"/>
      <c r="Y34" s="48"/>
    </row>
    <row r="35" spans="1:25" ht="28.5" customHeight="1">
      <c r="A35" s="304"/>
      <c r="B35" s="49" t="s">
        <v>80</v>
      </c>
      <c r="C35" s="51"/>
      <c r="D35" s="51"/>
      <c r="E35" s="55"/>
      <c r="F35" s="55"/>
      <c r="G35" s="55"/>
      <c r="H35" s="55"/>
      <c r="I35" s="55"/>
      <c r="J35" s="51"/>
      <c r="K35" s="51"/>
      <c r="L35" s="51"/>
      <c r="M35" s="55"/>
      <c r="N35" s="51"/>
      <c r="O35" s="51"/>
      <c r="P35" s="51"/>
      <c r="Q35" s="52"/>
      <c r="R35" s="48"/>
      <c r="S35" s="48"/>
      <c r="T35" s="48"/>
      <c r="U35" s="48"/>
      <c r="V35" s="48"/>
      <c r="W35" s="48"/>
      <c r="X35" s="48"/>
      <c r="Y35" s="48"/>
    </row>
    <row r="36" spans="1:25" ht="35.25" customHeight="1">
      <c r="A36" s="304"/>
      <c r="B36" s="49" t="s">
        <v>200</v>
      </c>
      <c r="C36" s="331" t="s">
        <v>81</v>
      </c>
      <c r="D36" s="332"/>
      <c r="E36" s="55"/>
      <c r="F36" s="55"/>
      <c r="G36" s="55"/>
      <c r="H36" s="55"/>
      <c r="I36" s="55"/>
      <c r="J36" s="51"/>
      <c r="K36" s="51"/>
      <c r="L36" s="51"/>
      <c r="M36" s="55"/>
      <c r="N36" s="51"/>
      <c r="O36" s="51"/>
      <c r="P36" s="51"/>
      <c r="Q36" s="52"/>
      <c r="R36" s="48"/>
      <c r="S36" s="48"/>
      <c r="T36" s="48"/>
      <c r="U36" s="48"/>
      <c r="V36" s="48"/>
      <c r="W36" s="48"/>
      <c r="X36" s="48"/>
      <c r="Y36" s="48"/>
    </row>
    <row r="37" spans="1:25" ht="15" customHeight="1">
      <c r="A37" s="304"/>
      <c r="B37" s="54" t="s">
        <v>210</v>
      </c>
      <c r="C37" s="129"/>
      <c r="D37" s="129">
        <v>754.75411</v>
      </c>
      <c r="E37" s="55">
        <f aca="true" t="shared" si="2" ref="E37:S37">E39</f>
        <v>269563</v>
      </c>
      <c r="F37" s="55">
        <f t="shared" si="2"/>
        <v>57360</v>
      </c>
      <c r="G37" s="55">
        <f t="shared" si="2"/>
        <v>212203</v>
      </c>
      <c r="H37" s="55">
        <f t="shared" si="2"/>
        <v>269563</v>
      </c>
      <c r="I37" s="55">
        <f t="shared" si="2"/>
        <v>57360</v>
      </c>
      <c r="J37" s="55">
        <f t="shared" si="2"/>
        <v>0</v>
      </c>
      <c r="K37" s="55">
        <f t="shared" si="2"/>
        <v>0</v>
      </c>
      <c r="L37" s="55">
        <f t="shared" si="2"/>
        <v>57360</v>
      </c>
      <c r="M37" s="55">
        <f t="shared" si="2"/>
        <v>212203</v>
      </c>
      <c r="N37" s="55">
        <f t="shared" si="2"/>
        <v>0</v>
      </c>
      <c r="O37" s="55">
        <f t="shared" si="2"/>
        <v>0</v>
      </c>
      <c r="P37" s="55">
        <f t="shared" si="2"/>
        <v>0</v>
      </c>
      <c r="Q37" s="57">
        <f t="shared" si="2"/>
        <v>212203</v>
      </c>
      <c r="R37" s="102">
        <f t="shared" si="2"/>
        <v>0</v>
      </c>
      <c r="S37" s="76">
        <f t="shared" si="2"/>
        <v>0</v>
      </c>
      <c r="T37" s="48"/>
      <c r="U37" s="48"/>
      <c r="V37" s="48"/>
      <c r="W37" s="48"/>
      <c r="X37" s="48"/>
      <c r="Y37" s="48"/>
    </row>
    <row r="38" spans="1:25" ht="3" customHeight="1" hidden="1">
      <c r="A38" s="304"/>
      <c r="B38" s="54"/>
      <c r="C38" s="129"/>
      <c r="D38" s="129"/>
      <c r="E38" s="55"/>
      <c r="F38" s="55"/>
      <c r="G38" s="55"/>
      <c r="H38" s="51"/>
      <c r="I38" s="55"/>
      <c r="J38" s="51"/>
      <c r="K38" s="51"/>
      <c r="L38" s="55"/>
      <c r="M38" s="55"/>
      <c r="N38" s="51"/>
      <c r="O38" s="51"/>
      <c r="P38" s="51"/>
      <c r="Q38" s="57"/>
      <c r="R38" s="48"/>
      <c r="S38" s="48"/>
      <c r="T38" s="48"/>
      <c r="U38" s="48"/>
      <c r="V38" s="48"/>
      <c r="W38" s="48"/>
      <c r="X38" s="48"/>
      <c r="Y38" s="48"/>
    </row>
    <row r="39" spans="1:25" ht="16.5" customHeight="1">
      <c r="A39" s="305"/>
      <c r="B39" s="85" t="s">
        <v>16</v>
      </c>
      <c r="C39" s="86"/>
      <c r="D39" s="86"/>
      <c r="E39" s="87">
        <f>F39+G39</f>
        <v>269563</v>
      </c>
      <c r="F39" s="87">
        <f>L39</f>
        <v>57360</v>
      </c>
      <c r="G39" s="87">
        <f>Q39</f>
        <v>212203</v>
      </c>
      <c r="H39" s="86">
        <f>L39+M39</f>
        <v>269563</v>
      </c>
      <c r="I39" s="87">
        <f>L39</f>
        <v>57360</v>
      </c>
      <c r="J39" s="86">
        <v>0</v>
      </c>
      <c r="K39" s="86">
        <v>0</v>
      </c>
      <c r="L39" s="87">
        <v>57360</v>
      </c>
      <c r="M39" s="87">
        <f>Q39</f>
        <v>212203</v>
      </c>
      <c r="N39" s="86">
        <v>0</v>
      </c>
      <c r="O39" s="86">
        <v>0</v>
      </c>
      <c r="P39" s="86">
        <v>0</v>
      </c>
      <c r="Q39" s="88">
        <v>212203</v>
      </c>
      <c r="R39" s="48"/>
      <c r="S39" s="48"/>
      <c r="T39" s="48"/>
      <c r="U39" s="48"/>
      <c r="V39" s="48"/>
      <c r="W39" s="48"/>
      <c r="X39" s="48"/>
      <c r="Y39" s="48"/>
    </row>
    <row r="40" spans="1:23" ht="12.75" customHeight="1">
      <c r="A40" s="295" t="s">
        <v>99</v>
      </c>
      <c r="B40" s="62" t="s">
        <v>66</v>
      </c>
      <c r="C40" s="4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8"/>
      <c r="S40" s="48"/>
      <c r="T40" s="48"/>
      <c r="U40" s="48"/>
      <c r="V40" s="48"/>
      <c r="W40" s="48"/>
    </row>
    <row r="41" spans="1:23" ht="26.25" customHeight="1">
      <c r="A41" s="295"/>
      <c r="B41" s="49" t="s">
        <v>67</v>
      </c>
      <c r="C41" s="50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48"/>
      <c r="S41" s="48"/>
      <c r="T41" s="48"/>
      <c r="U41" s="48"/>
      <c r="V41" s="48"/>
      <c r="W41" s="48"/>
    </row>
    <row r="42" spans="1:23" ht="27" customHeight="1">
      <c r="A42" s="295"/>
      <c r="B42" s="49" t="s">
        <v>68</v>
      </c>
      <c r="C42" s="50"/>
      <c r="D42" s="5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  <c r="R42" s="48"/>
      <c r="S42" s="48"/>
      <c r="T42" s="48"/>
      <c r="U42" s="48"/>
      <c r="V42" s="48"/>
      <c r="W42" s="48"/>
    </row>
    <row r="43" spans="1:23" ht="38.25" customHeight="1">
      <c r="A43" s="295"/>
      <c r="B43" s="49" t="s">
        <v>199</v>
      </c>
      <c r="C43" s="50"/>
      <c r="D43" s="53" t="s">
        <v>71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  <c r="R43" s="48"/>
      <c r="S43" s="48"/>
      <c r="T43" s="48"/>
      <c r="U43" s="48"/>
      <c r="V43" s="48"/>
      <c r="W43" s="48"/>
    </row>
    <row r="44" spans="1:23" ht="12.75" customHeight="1">
      <c r="A44" s="295"/>
      <c r="B44" s="54" t="s">
        <v>208</v>
      </c>
      <c r="C44" s="55"/>
      <c r="D44" s="56"/>
      <c r="E44" s="55">
        <f>G44+F44</f>
        <v>2148599</v>
      </c>
      <c r="F44" s="55">
        <f>I44</f>
        <v>448599</v>
      </c>
      <c r="G44" s="55">
        <f>M44</f>
        <v>1700000</v>
      </c>
      <c r="H44" s="55">
        <f>I44+M44</f>
        <v>2148599</v>
      </c>
      <c r="I44" s="55">
        <f>J44+K44+L44</f>
        <v>448599</v>
      </c>
      <c r="J44" s="55">
        <f>SUM(J46:J46)</f>
        <v>0</v>
      </c>
      <c r="K44" s="55">
        <f>SUM(K46:K46)</f>
        <v>0</v>
      </c>
      <c r="L44" s="55">
        <f>L46+L45</f>
        <v>448599</v>
      </c>
      <c r="M44" s="55">
        <f>N44+O44+P44+Q44</f>
        <v>1700000</v>
      </c>
      <c r="N44" s="55">
        <f>SUM(N46:N46)</f>
        <v>0</v>
      </c>
      <c r="O44" s="55">
        <f>SUM(O46:O46)</f>
        <v>0</v>
      </c>
      <c r="P44" s="55">
        <f>SUM(P46:P46)</f>
        <v>0</v>
      </c>
      <c r="Q44" s="57">
        <f>Q46+Q45</f>
        <v>1700000</v>
      </c>
      <c r="R44" s="48"/>
      <c r="S44" s="48"/>
      <c r="T44" s="48"/>
      <c r="U44" s="48"/>
      <c r="V44" s="48"/>
      <c r="W44" s="48"/>
    </row>
    <row r="45" spans="1:23" ht="6.75" customHeight="1" hidden="1">
      <c r="A45" s="295"/>
      <c r="B45" s="58"/>
      <c r="C45" s="59"/>
      <c r="D45" s="59"/>
      <c r="E45" s="60"/>
      <c r="F45" s="60"/>
      <c r="G45" s="60"/>
      <c r="H45" s="60"/>
      <c r="I45" s="60"/>
      <c r="J45" s="59"/>
      <c r="K45" s="59"/>
      <c r="L45" s="59"/>
      <c r="M45" s="60"/>
      <c r="N45" s="59"/>
      <c r="O45" s="59"/>
      <c r="P45" s="59"/>
      <c r="Q45" s="61"/>
      <c r="R45" s="48"/>
      <c r="S45" s="48"/>
      <c r="T45" s="48"/>
      <c r="U45" s="48"/>
      <c r="V45" s="48"/>
      <c r="W45" s="48"/>
    </row>
    <row r="46" spans="1:23" ht="12.75" customHeight="1">
      <c r="A46" s="295"/>
      <c r="B46" s="58" t="s">
        <v>62</v>
      </c>
      <c r="C46" s="59"/>
      <c r="D46" s="59"/>
      <c r="E46" s="60">
        <f>G46+F46</f>
        <v>2148599</v>
      </c>
      <c r="F46" s="60">
        <f>I46</f>
        <v>448599</v>
      </c>
      <c r="G46" s="60">
        <f>M46</f>
        <v>1700000</v>
      </c>
      <c r="H46" s="60">
        <f>I46+M46</f>
        <v>2148599</v>
      </c>
      <c r="I46" s="60">
        <f>J46+K46+L46</f>
        <v>448599</v>
      </c>
      <c r="J46" s="59">
        <v>0</v>
      </c>
      <c r="K46" s="59">
        <v>0</v>
      </c>
      <c r="L46" s="59">
        <v>448599</v>
      </c>
      <c r="M46" s="60">
        <f>N46+O46+P46+Q46</f>
        <v>1700000</v>
      </c>
      <c r="N46" s="59">
        <v>0</v>
      </c>
      <c r="O46" s="59">
        <v>0</v>
      </c>
      <c r="P46" s="59">
        <v>0</v>
      </c>
      <c r="Q46" s="61">
        <v>1700000</v>
      </c>
      <c r="R46" s="48"/>
      <c r="S46" s="48"/>
      <c r="T46" s="48"/>
      <c r="U46" s="48"/>
      <c r="V46" s="48"/>
      <c r="W46" s="48"/>
    </row>
    <row r="47" spans="1:17" ht="27.75" customHeight="1">
      <c r="A47" s="301" t="s">
        <v>52</v>
      </c>
      <c r="B47" s="44" t="s">
        <v>78</v>
      </c>
      <c r="C47" s="80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2"/>
    </row>
    <row r="48" spans="1:17" ht="27.75" customHeight="1">
      <c r="A48" s="295"/>
      <c r="B48" s="141" t="s">
        <v>133</v>
      </c>
      <c r="C48" s="50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</row>
    <row r="49" spans="1:17" ht="27.75" customHeight="1">
      <c r="A49" s="295"/>
      <c r="B49" s="141" t="s">
        <v>130</v>
      </c>
      <c r="C49" s="50"/>
      <c r="D49" s="5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2"/>
    </row>
    <row r="50" spans="1:17" ht="26.25" customHeight="1">
      <c r="A50" s="295"/>
      <c r="B50" s="141" t="s">
        <v>198</v>
      </c>
      <c r="C50" s="50"/>
      <c r="D50" s="53" t="s">
        <v>50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</row>
    <row r="51" spans="1:20" ht="15" customHeight="1">
      <c r="A51" s="295"/>
      <c r="B51" s="142" t="s">
        <v>214</v>
      </c>
      <c r="C51" s="55"/>
      <c r="D51" s="56"/>
      <c r="E51" s="172">
        <f>G51+F51</f>
        <v>4954549</v>
      </c>
      <c r="F51" s="172">
        <f>I51</f>
        <v>970101</v>
      </c>
      <c r="G51" s="172">
        <f>M51</f>
        <v>3984448</v>
      </c>
      <c r="H51" s="172">
        <f>I51+M51</f>
        <v>4954549</v>
      </c>
      <c r="I51" s="172">
        <f>J51+K51+L51</f>
        <v>970101</v>
      </c>
      <c r="J51" s="172">
        <f>SUM(J53:J53)</f>
        <v>0</v>
      </c>
      <c r="K51" s="172">
        <f>SUM(K53:K53)</f>
        <v>0</v>
      </c>
      <c r="L51" s="172">
        <f>L53+L52</f>
        <v>970101</v>
      </c>
      <c r="M51" s="172">
        <f>N51+O51+P51+Q51</f>
        <v>3984448</v>
      </c>
      <c r="N51" s="172">
        <f>SUM(N53:N53)</f>
        <v>0</v>
      </c>
      <c r="O51" s="172">
        <f>SUM(O53:O53)</f>
        <v>0</v>
      </c>
      <c r="P51" s="172">
        <f>SUM(P53:P53)</f>
        <v>0</v>
      </c>
      <c r="Q51" s="173">
        <f>Q53</f>
        <v>3984448</v>
      </c>
      <c r="R51" s="117"/>
      <c r="S51" s="117"/>
      <c r="T51" s="117" t="s">
        <v>161</v>
      </c>
    </row>
    <row r="52" spans="1:20" ht="15" customHeight="1" hidden="1">
      <c r="A52" s="295"/>
      <c r="B52" s="143"/>
      <c r="C52" s="59"/>
      <c r="D52" s="59"/>
      <c r="E52" s="174"/>
      <c r="F52" s="174"/>
      <c r="G52" s="174"/>
      <c r="H52" s="174"/>
      <c r="I52" s="174"/>
      <c r="J52" s="175"/>
      <c r="K52" s="175"/>
      <c r="L52" s="175"/>
      <c r="M52" s="174"/>
      <c r="N52" s="175"/>
      <c r="O52" s="175"/>
      <c r="P52" s="175"/>
      <c r="Q52" s="176"/>
      <c r="R52" s="117"/>
      <c r="S52" s="117"/>
      <c r="T52" s="117"/>
    </row>
    <row r="53" spans="1:20" ht="15" customHeight="1" thickBot="1">
      <c r="A53" s="302"/>
      <c r="B53" s="126" t="s">
        <v>62</v>
      </c>
      <c r="C53" s="127"/>
      <c r="D53" s="127"/>
      <c r="E53" s="177">
        <f>G53+F53</f>
        <v>4954549</v>
      </c>
      <c r="F53" s="177">
        <f>I53</f>
        <v>970101</v>
      </c>
      <c r="G53" s="177">
        <f>M53</f>
        <v>3984448</v>
      </c>
      <c r="H53" s="177">
        <f>I53+M53</f>
        <v>4954549</v>
      </c>
      <c r="I53" s="177">
        <f>J53+K53+L53</f>
        <v>970101</v>
      </c>
      <c r="J53" s="178">
        <v>0</v>
      </c>
      <c r="K53" s="178">
        <v>0</v>
      </c>
      <c r="L53" s="178">
        <v>970101</v>
      </c>
      <c r="M53" s="177">
        <f>N53+O53+P53+Q53</f>
        <v>3984448</v>
      </c>
      <c r="N53" s="178">
        <v>0</v>
      </c>
      <c r="O53" s="178">
        <v>0</v>
      </c>
      <c r="P53" s="178">
        <v>0</v>
      </c>
      <c r="Q53" s="179">
        <v>3984448</v>
      </c>
      <c r="R53" s="117"/>
      <c r="S53" s="117"/>
      <c r="T53" s="117"/>
    </row>
    <row r="54" spans="1:19" s="3" customFormat="1" ht="20.25" customHeight="1" thickBot="1" thickTop="1">
      <c r="A54" s="104">
        <v>2</v>
      </c>
      <c r="B54" s="105" t="s">
        <v>35</v>
      </c>
      <c r="C54" s="311" t="s">
        <v>15</v>
      </c>
      <c r="D54" s="312"/>
      <c r="E54" s="106">
        <f>E65+E71+E84+E56+E59+E77+E92+E99+E105+E111</f>
        <v>2545046</v>
      </c>
      <c r="F54" s="106">
        <f aca="true" t="shared" si="3" ref="F54:S54">F65+F71+F84+F56+F59+F77+F92+F99+F105+F111</f>
        <v>507511</v>
      </c>
      <c r="G54" s="106">
        <f t="shared" si="3"/>
        <v>2037535</v>
      </c>
      <c r="H54" s="106">
        <f t="shared" si="3"/>
        <v>2545046</v>
      </c>
      <c r="I54" s="106">
        <f t="shared" si="3"/>
        <v>507511</v>
      </c>
      <c r="J54" s="106">
        <f t="shared" si="3"/>
        <v>0</v>
      </c>
      <c r="K54" s="106">
        <f t="shared" si="3"/>
        <v>0</v>
      </c>
      <c r="L54" s="106">
        <f t="shared" si="3"/>
        <v>507511</v>
      </c>
      <c r="M54" s="106">
        <f t="shared" si="3"/>
        <v>2037535</v>
      </c>
      <c r="N54" s="106">
        <f t="shared" si="3"/>
        <v>0</v>
      </c>
      <c r="O54" s="106">
        <f t="shared" si="3"/>
        <v>0</v>
      </c>
      <c r="P54" s="106">
        <f t="shared" si="3"/>
        <v>0</v>
      </c>
      <c r="Q54" s="106">
        <f t="shared" si="3"/>
        <v>2037535</v>
      </c>
      <c r="R54" s="106">
        <f t="shared" si="3"/>
        <v>0</v>
      </c>
      <c r="S54" s="106">
        <f t="shared" si="3"/>
        <v>0</v>
      </c>
    </row>
    <row r="55" spans="1:19" s="3" customFormat="1" ht="17.25" customHeight="1" thickTop="1">
      <c r="A55" s="294" t="s">
        <v>36</v>
      </c>
      <c r="B55" s="44" t="s">
        <v>134</v>
      </c>
      <c r="C55" s="32"/>
      <c r="D55" s="32"/>
      <c r="E55" s="33">
        <f aca="true" t="shared" si="4" ref="E55:E78">G55+F55</f>
        <v>0</v>
      </c>
      <c r="F55" s="33">
        <f aca="true" t="shared" si="5" ref="F55:F78">I55</f>
        <v>0</v>
      </c>
      <c r="G55" s="33">
        <f aca="true" t="shared" si="6" ref="G55:G78">M55</f>
        <v>0</v>
      </c>
      <c r="H55" s="33">
        <f aca="true" t="shared" si="7" ref="H55:H78">I55+M55</f>
        <v>0</v>
      </c>
      <c r="I55" s="33">
        <f aca="true" t="shared" si="8" ref="I55:I78">J55+K55+L55</f>
        <v>0</v>
      </c>
      <c r="J55" s="32"/>
      <c r="K55" s="32"/>
      <c r="L55" s="32"/>
      <c r="M55" s="33">
        <f aca="true" t="shared" si="9" ref="M55:M78">N55+O55+P55+Q55</f>
        <v>0</v>
      </c>
      <c r="N55" s="32"/>
      <c r="O55" s="32"/>
      <c r="P55" s="32"/>
      <c r="Q55" s="41"/>
      <c r="R55" s="15"/>
      <c r="S55" s="15"/>
    </row>
    <row r="56" spans="1:19" s="3" customFormat="1" ht="15.75" customHeight="1">
      <c r="A56" s="295"/>
      <c r="B56" s="49" t="s">
        <v>96</v>
      </c>
      <c r="C56" s="5"/>
      <c r="D56" s="5"/>
      <c r="E56" s="8">
        <f t="shared" si="4"/>
        <v>0</v>
      </c>
      <c r="F56" s="8">
        <f t="shared" si="5"/>
        <v>0</v>
      </c>
      <c r="G56" s="8">
        <f t="shared" si="6"/>
        <v>0</v>
      </c>
      <c r="H56" s="8">
        <f t="shared" si="7"/>
        <v>0</v>
      </c>
      <c r="I56" s="8">
        <f t="shared" si="8"/>
        <v>0</v>
      </c>
      <c r="J56" s="5"/>
      <c r="K56" s="5"/>
      <c r="L56" s="5"/>
      <c r="M56" s="8">
        <f t="shared" si="9"/>
        <v>0</v>
      </c>
      <c r="N56" s="5"/>
      <c r="O56" s="5"/>
      <c r="P56" s="5"/>
      <c r="Q56" s="42"/>
      <c r="R56" s="15"/>
      <c r="S56" s="15"/>
    </row>
    <row r="57" spans="1:19" s="3" customFormat="1" ht="39" customHeight="1">
      <c r="A57" s="295"/>
      <c r="B57" s="49" t="s">
        <v>135</v>
      </c>
      <c r="C57" s="5"/>
      <c r="D57" s="6"/>
      <c r="E57" s="8">
        <f t="shared" si="4"/>
        <v>0</v>
      </c>
      <c r="F57" s="8">
        <f t="shared" si="5"/>
        <v>0</v>
      </c>
      <c r="G57" s="8">
        <f t="shared" si="6"/>
        <v>0</v>
      </c>
      <c r="H57" s="8">
        <f t="shared" si="7"/>
        <v>0</v>
      </c>
      <c r="I57" s="8">
        <f t="shared" si="8"/>
        <v>0</v>
      </c>
      <c r="J57" s="5"/>
      <c r="K57" s="5"/>
      <c r="L57" s="5"/>
      <c r="M57" s="8">
        <f t="shared" si="9"/>
        <v>0</v>
      </c>
      <c r="N57" s="5"/>
      <c r="O57" s="5"/>
      <c r="P57" s="5"/>
      <c r="Q57" s="42"/>
      <c r="R57" s="15"/>
      <c r="S57" s="15"/>
    </row>
    <row r="58" spans="1:19" s="3" customFormat="1" ht="30" customHeight="1">
      <c r="A58" s="295"/>
      <c r="B58" s="49" t="s">
        <v>197</v>
      </c>
      <c r="C58" s="5"/>
      <c r="D58" s="6" t="s">
        <v>95</v>
      </c>
      <c r="E58" s="8">
        <f t="shared" si="4"/>
        <v>0</v>
      </c>
      <c r="F58" s="8">
        <f t="shared" si="5"/>
        <v>0</v>
      </c>
      <c r="G58" s="8">
        <f t="shared" si="6"/>
        <v>0</v>
      </c>
      <c r="H58" s="8">
        <f t="shared" si="7"/>
        <v>0</v>
      </c>
      <c r="I58" s="8">
        <f t="shared" si="8"/>
        <v>0</v>
      </c>
      <c r="J58" s="5"/>
      <c r="K58" s="5"/>
      <c r="L58" s="5"/>
      <c r="M58" s="8">
        <f t="shared" si="9"/>
        <v>0</v>
      </c>
      <c r="N58" s="5"/>
      <c r="O58" s="5"/>
      <c r="P58" s="5"/>
      <c r="Q58" s="42"/>
      <c r="R58" s="15"/>
      <c r="S58" s="15"/>
    </row>
    <row r="59" spans="1:19" s="3" customFormat="1" ht="15.75" customHeight="1">
      <c r="A59" s="295"/>
      <c r="B59" s="54" t="s">
        <v>132</v>
      </c>
      <c r="C59" s="4"/>
      <c r="D59" s="4"/>
      <c r="E59" s="8">
        <f t="shared" si="4"/>
        <v>400000</v>
      </c>
      <c r="F59" s="8">
        <f t="shared" si="5"/>
        <v>100000</v>
      </c>
      <c r="G59" s="8">
        <f t="shared" si="6"/>
        <v>300000</v>
      </c>
      <c r="H59" s="8">
        <f t="shared" si="7"/>
        <v>400000</v>
      </c>
      <c r="I59" s="8">
        <f t="shared" si="8"/>
        <v>100000</v>
      </c>
      <c r="J59" s="8">
        <f>SUM(J60:J60)</f>
        <v>0</v>
      </c>
      <c r="K59" s="8">
        <f>SUM(K60:K60)</f>
        <v>0</v>
      </c>
      <c r="L59" s="8">
        <f>SUM(L60:L60)</f>
        <v>100000</v>
      </c>
      <c r="M59" s="8">
        <f t="shared" si="9"/>
        <v>300000</v>
      </c>
      <c r="N59" s="8">
        <f>SUM(N60:N60)</f>
        <v>0</v>
      </c>
      <c r="O59" s="8">
        <f>SUM(O60:O60)</f>
        <v>0</v>
      </c>
      <c r="P59" s="8">
        <f>SUM(P60:P60)</f>
        <v>0</v>
      </c>
      <c r="Q59" s="28">
        <f>SUM(Q60:Q60)</f>
        <v>300000</v>
      </c>
      <c r="R59" s="15"/>
      <c r="S59" s="15"/>
    </row>
    <row r="60" spans="1:19" s="3" customFormat="1" ht="12.75" customHeight="1">
      <c r="A60" s="296"/>
      <c r="B60" s="85" t="s">
        <v>211</v>
      </c>
      <c r="C60" s="34"/>
      <c r="D60" s="34"/>
      <c r="E60" s="35">
        <f t="shared" si="4"/>
        <v>400000</v>
      </c>
      <c r="F60" s="35">
        <f t="shared" si="5"/>
        <v>100000</v>
      </c>
      <c r="G60" s="35">
        <f t="shared" si="6"/>
        <v>300000</v>
      </c>
      <c r="H60" s="35">
        <f t="shared" si="7"/>
        <v>400000</v>
      </c>
      <c r="I60" s="35">
        <f t="shared" si="8"/>
        <v>100000</v>
      </c>
      <c r="J60" s="36">
        <v>0</v>
      </c>
      <c r="K60" s="36">
        <v>0</v>
      </c>
      <c r="L60" s="36">
        <v>100000</v>
      </c>
      <c r="M60" s="35">
        <f t="shared" si="9"/>
        <v>300000</v>
      </c>
      <c r="N60" s="36">
        <v>0</v>
      </c>
      <c r="O60" s="36">
        <v>0</v>
      </c>
      <c r="P60" s="36">
        <v>0</v>
      </c>
      <c r="Q60" s="37">
        <v>300000</v>
      </c>
      <c r="R60" s="15"/>
      <c r="S60" s="15"/>
    </row>
    <row r="61" spans="1:21" ht="12.75" customHeight="1">
      <c r="A61" s="295" t="s">
        <v>37</v>
      </c>
      <c r="B61" s="62" t="s">
        <v>63</v>
      </c>
      <c r="C61" s="45"/>
      <c r="D61" s="45"/>
      <c r="E61" s="63">
        <f t="shared" si="4"/>
        <v>0</v>
      </c>
      <c r="F61" s="63">
        <f t="shared" si="5"/>
        <v>0</v>
      </c>
      <c r="G61" s="63">
        <f t="shared" si="6"/>
        <v>0</v>
      </c>
      <c r="H61" s="63">
        <f t="shared" si="7"/>
        <v>0</v>
      </c>
      <c r="I61" s="63">
        <f t="shared" si="8"/>
        <v>0</v>
      </c>
      <c r="J61" s="45"/>
      <c r="K61" s="45"/>
      <c r="L61" s="45"/>
      <c r="M61" s="63">
        <f t="shared" si="9"/>
        <v>0</v>
      </c>
      <c r="N61" s="45"/>
      <c r="O61" s="45"/>
      <c r="P61" s="45"/>
      <c r="Q61" s="89"/>
      <c r="R61" s="48"/>
      <c r="S61" s="48"/>
      <c r="T61" s="48"/>
      <c r="U61" s="48"/>
    </row>
    <row r="62" spans="1:21" ht="12.75" customHeight="1">
      <c r="A62" s="295"/>
      <c r="B62" s="49" t="s">
        <v>73</v>
      </c>
      <c r="C62" s="50"/>
      <c r="D62" s="50"/>
      <c r="E62" s="55">
        <f t="shared" si="4"/>
        <v>0</v>
      </c>
      <c r="F62" s="55">
        <f t="shared" si="5"/>
        <v>0</v>
      </c>
      <c r="G62" s="55">
        <f t="shared" si="6"/>
        <v>0</v>
      </c>
      <c r="H62" s="55">
        <f t="shared" si="7"/>
        <v>0</v>
      </c>
      <c r="I62" s="55">
        <f t="shared" si="8"/>
        <v>0</v>
      </c>
      <c r="J62" s="50"/>
      <c r="K62" s="50"/>
      <c r="L62" s="50"/>
      <c r="M62" s="55">
        <f t="shared" si="9"/>
        <v>0</v>
      </c>
      <c r="N62" s="50"/>
      <c r="O62" s="50"/>
      <c r="P62" s="50"/>
      <c r="Q62" s="90"/>
      <c r="R62" s="48"/>
      <c r="S62" s="48"/>
      <c r="T62" s="48"/>
      <c r="U62" s="48"/>
    </row>
    <row r="63" spans="1:21" ht="24.75" customHeight="1">
      <c r="A63" s="295"/>
      <c r="B63" s="49" t="s">
        <v>65</v>
      </c>
      <c r="C63" s="50"/>
      <c r="D63" s="53"/>
      <c r="E63" s="55">
        <f t="shared" si="4"/>
        <v>0</v>
      </c>
      <c r="F63" s="55">
        <f t="shared" si="5"/>
        <v>0</v>
      </c>
      <c r="G63" s="55">
        <f t="shared" si="6"/>
        <v>0</v>
      </c>
      <c r="H63" s="55">
        <f t="shared" si="7"/>
        <v>0</v>
      </c>
      <c r="I63" s="55">
        <f t="shared" si="8"/>
        <v>0</v>
      </c>
      <c r="J63" s="50"/>
      <c r="K63" s="50"/>
      <c r="L63" s="50"/>
      <c r="M63" s="55">
        <f t="shared" si="9"/>
        <v>0</v>
      </c>
      <c r="N63" s="50"/>
      <c r="O63" s="50"/>
      <c r="P63" s="50"/>
      <c r="Q63" s="90"/>
      <c r="R63" s="48"/>
      <c r="S63" s="48"/>
      <c r="T63" s="48"/>
      <c r="U63" s="48"/>
    </row>
    <row r="64" spans="1:21" ht="26.25" customHeight="1">
      <c r="A64" s="295"/>
      <c r="B64" s="49" t="s">
        <v>196</v>
      </c>
      <c r="C64" s="50"/>
      <c r="D64" s="53" t="s">
        <v>64</v>
      </c>
      <c r="E64" s="55">
        <f t="shared" si="4"/>
        <v>0</v>
      </c>
      <c r="F64" s="55">
        <f t="shared" si="5"/>
        <v>0</v>
      </c>
      <c r="G64" s="55">
        <f t="shared" si="6"/>
        <v>0</v>
      </c>
      <c r="H64" s="55">
        <f t="shared" si="7"/>
        <v>0</v>
      </c>
      <c r="I64" s="55">
        <f t="shared" si="8"/>
        <v>0</v>
      </c>
      <c r="J64" s="50"/>
      <c r="K64" s="50"/>
      <c r="L64" s="50"/>
      <c r="M64" s="55">
        <f t="shared" si="9"/>
        <v>0</v>
      </c>
      <c r="N64" s="50"/>
      <c r="O64" s="50"/>
      <c r="P64" s="50"/>
      <c r="Q64" s="90"/>
      <c r="R64" s="48"/>
      <c r="S64" s="48"/>
      <c r="T64" s="48"/>
      <c r="U64" s="48"/>
    </row>
    <row r="65" spans="1:21" ht="12.75" customHeight="1">
      <c r="A65" s="295"/>
      <c r="B65" s="54" t="s">
        <v>208</v>
      </c>
      <c r="C65" s="91"/>
      <c r="D65" s="91"/>
      <c r="E65" s="55">
        <f t="shared" si="4"/>
        <v>130000</v>
      </c>
      <c r="F65" s="55">
        <f t="shared" si="5"/>
        <v>19500</v>
      </c>
      <c r="G65" s="55">
        <f t="shared" si="6"/>
        <v>110500</v>
      </c>
      <c r="H65" s="55">
        <f t="shared" si="7"/>
        <v>130000</v>
      </c>
      <c r="I65" s="55">
        <f t="shared" si="8"/>
        <v>19500</v>
      </c>
      <c r="J65" s="55">
        <f>SUM(J66:J66)</f>
        <v>0</v>
      </c>
      <c r="K65" s="55">
        <f>SUM(K66:K66)</f>
        <v>0</v>
      </c>
      <c r="L65" s="55">
        <f>SUM(L66:L66)</f>
        <v>19500</v>
      </c>
      <c r="M65" s="55">
        <f t="shared" si="9"/>
        <v>110500</v>
      </c>
      <c r="N65" s="55">
        <f>SUM(N66:N66)</f>
        <v>0</v>
      </c>
      <c r="O65" s="55">
        <f>SUM(O66:O66)</f>
        <v>0</v>
      </c>
      <c r="P65" s="55">
        <f>SUM(P66:P66)</f>
        <v>0</v>
      </c>
      <c r="Q65" s="57">
        <f>SUM(Q66:Q66)</f>
        <v>110500</v>
      </c>
      <c r="R65" s="48"/>
      <c r="S65" s="48"/>
      <c r="T65" s="48"/>
      <c r="U65" s="48"/>
    </row>
    <row r="66" spans="1:21" ht="12.75" customHeight="1">
      <c r="A66" s="295"/>
      <c r="B66" s="58" t="s">
        <v>16</v>
      </c>
      <c r="C66" s="92"/>
      <c r="D66" s="92"/>
      <c r="E66" s="60">
        <f t="shared" si="4"/>
        <v>130000</v>
      </c>
      <c r="F66" s="60">
        <f t="shared" si="5"/>
        <v>19500</v>
      </c>
      <c r="G66" s="60">
        <f t="shared" si="6"/>
        <v>110500</v>
      </c>
      <c r="H66" s="60">
        <f t="shared" si="7"/>
        <v>130000</v>
      </c>
      <c r="I66" s="60">
        <f t="shared" si="8"/>
        <v>19500</v>
      </c>
      <c r="J66" s="59">
        <v>0</v>
      </c>
      <c r="K66" s="59">
        <v>0</v>
      </c>
      <c r="L66" s="59">
        <v>19500</v>
      </c>
      <c r="M66" s="60">
        <f t="shared" si="9"/>
        <v>110500</v>
      </c>
      <c r="N66" s="59">
        <v>0</v>
      </c>
      <c r="O66" s="59">
        <v>0</v>
      </c>
      <c r="P66" s="59">
        <v>0</v>
      </c>
      <c r="Q66" s="61">
        <v>110500</v>
      </c>
      <c r="R66" s="48"/>
      <c r="S66" s="48"/>
      <c r="T66" s="48"/>
      <c r="U66" s="48"/>
    </row>
    <row r="67" spans="1:17" ht="22.5" customHeight="1">
      <c r="A67" s="301" t="s">
        <v>41</v>
      </c>
      <c r="B67" s="44" t="s">
        <v>63</v>
      </c>
      <c r="C67" s="80"/>
      <c r="D67" s="80"/>
      <c r="E67" s="93">
        <f t="shared" si="4"/>
        <v>0</v>
      </c>
      <c r="F67" s="93">
        <f t="shared" si="5"/>
        <v>0</v>
      </c>
      <c r="G67" s="93">
        <f t="shared" si="6"/>
        <v>0</v>
      </c>
      <c r="H67" s="93">
        <f t="shared" si="7"/>
        <v>0</v>
      </c>
      <c r="I67" s="93">
        <f t="shared" si="8"/>
        <v>0</v>
      </c>
      <c r="J67" s="80"/>
      <c r="K67" s="80"/>
      <c r="L67" s="80"/>
      <c r="M67" s="93">
        <f t="shared" si="9"/>
        <v>0</v>
      </c>
      <c r="N67" s="80"/>
      <c r="O67" s="80"/>
      <c r="P67" s="80"/>
      <c r="Q67" s="94"/>
    </row>
    <row r="68" spans="1:17" ht="12.75" customHeight="1">
      <c r="A68" s="295"/>
      <c r="B68" s="49" t="s">
        <v>73</v>
      </c>
      <c r="C68" s="50"/>
      <c r="D68" s="50"/>
      <c r="E68" s="55">
        <f t="shared" si="4"/>
        <v>0</v>
      </c>
      <c r="F68" s="55">
        <f t="shared" si="5"/>
        <v>0</v>
      </c>
      <c r="G68" s="55">
        <f t="shared" si="6"/>
        <v>0</v>
      </c>
      <c r="H68" s="55">
        <f t="shared" si="7"/>
        <v>0</v>
      </c>
      <c r="I68" s="55">
        <f t="shared" si="8"/>
        <v>0</v>
      </c>
      <c r="J68" s="50"/>
      <c r="K68" s="50"/>
      <c r="L68" s="50"/>
      <c r="M68" s="55">
        <f t="shared" si="9"/>
        <v>0</v>
      </c>
      <c r="N68" s="50"/>
      <c r="O68" s="50"/>
      <c r="P68" s="50"/>
      <c r="Q68" s="90"/>
    </row>
    <row r="69" spans="1:17" ht="25.5" customHeight="1">
      <c r="A69" s="295"/>
      <c r="B69" s="49" t="s">
        <v>65</v>
      </c>
      <c r="C69" s="50"/>
      <c r="D69" s="53"/>
      <c r="E69" s="55">
        <f t="shared" si="4"/>
        <v>0</v>
      </c>
      <c r="F69" s="55">
        <f t="shared" si="5"/>
        <v>0</v>
      </c>
      <c r="G69" s="55">
        <f t="shared" si="6"/>
        <v>0</v>
      </c>
      <c r="H69" s="55">
        <f t="shared" si="7"/>
        <v>0</v>
      </c>
      <c r="I69" s="55">
        <f t="shared" si="8"/>
        <v>0</v>
      </c>
      <c r="J69" s="50"/>
      <c r="K69" s="50"/>
      <c r="L69" s="50"/>
      <c r="M69" s="55">
        <f t="shared" si="9"/>
        <v>0</v>
      </c>
      <c r="N69" s="50"/>
      <c r="O69" s="50"/>
      <c r="P69" s="50"/>
      <c r="Q69" s="90"/>
    </row>
    <row r="70" spans="1:17" ht="25.5" customHeight="1">
      <c r="A70" s="295"/>
      <c r="B70" s="49" t="s">
        <v>195</v>
      </c>
      <c r="C70" s="50"/>
      <c r="D70" s="53" t="s">
        <v>64</v>
      </c>
      <c r="E70" s="55">
        <f t="shared" si="4"/>
        <v>0</v>
      </c>
      <c r="F70" s="55">
        <f t="shared" si="5"/>
        <v>0</v>
      </c>
      <c r="G70" s="55">
        <f t="shared" si="6"/>
        <v>0</v>
      </c>
      <c r="H70" s="55">
        <f t="shared" si="7"/>
        <v>0</v>
      </c>
      <c r="I70" s="55">
        <f t="shared" si="8"/>
        <v>0</v>
      </c>
      <c r="J70" s="50"/>
      <c r="K70" s="50"/>
      <c r="L70" s="50"/>
      <c r="M70" s="55">
        <f t="shared" si="9"/>
        <v>0</v>
      </c>
      <c r="N70" s="50"/>
      <c r="O70" s="50"/>
      <c r="P70" s="50"/>
      <c r="Q70" s="90"/>
    </row>
    <row r="71" spans="1:17" ht="14.25" customHeight="1">
      <c r="A71" s="295"/>
      <c r="B71" s="54" t="s">
        <v>208</v>
      </c>
      <c r="C71" s="91"/>
      <c r="D71" s="91"/>
      <c r="E71" s="55">
        <f t="shared" si="4"/>
        <v>50000</v>
      </c>
      <c r="F71" s="55">
        <f>I71</f>
        <v>7500</v>
      </c>
      <c r="G71" s="55">
        <f t="shared" si="6"/>
        <v>42500</v>
      </c>
      <c r="H71" s="55">
        <f t="shared" si="7"/>
        <v>50000</v>
      </c>
      <c r="I71" s="55">
        <f t="shared" si="8"/>
        <v>7500</v>
      </c>
      <c r="J71" s="55">
        <f>SUM(J72:J72)</f>
        <v>0</v>
      </c>
      <c r="K71" s="55">
        <f>SUM(K72:K72)</f>
        <v>0</v>
      </c>
      <c r="L71" s="55">
        <f>SUM(L72:L72)</f>
        <v>7500</v>
      </c>
      <c r="M71" s="55">
        <f t="shared" si="9"/>
        <v>42500</v>
      </c>
      <c r="N71" s="55">
        <f>SUM(N72:N72)</f>
        <v>0</v>
      </c>
      <c r="O71" s="55">
        <f>SUM(O72:O72)</f>
        <v>0</v>
      </c>
      <c r="P71" s="55">
        <f>SUM(P72:P72)</f>
        <v>0</v>
      </c>
      <c r="Q71" s="57">
        <f>SUM(Q72:Q72)</f>
        <v>42500</v>
      </c>
    </row>
    <row r="72" spans="1:17" ht="15" customHeight="1">
      <c r="A72" s="296"/>
      <c r="B72" s="85" t="s">
        <v>16</v>
      </c>
      <c r="C72" s="95"/>
      <c r="D72" s="95"/>
      <c r="E72" s="87">
        <f t="shared" si="4"/>
        <v>50000</v>
      </c>
      <c r="F72" s="87">
        <f t="shared" si="5"/>
        <v>7500</v>
      </c>
      <c r="G72" s="87">
        <f t="shared" si="6"/>
        <v>42500</v>
      </c>
      <c r="H72" s="87">
        <f t="shared" si="7"/>
        <v>50000</v>
      </c>
      <c r="I72" s="87">
        <f t="shared" si="8"/>
        <v>7500</v>
      </c>
      <c r="J72" s="86">
        <v>0</v>
      </c>
      <c r="K72" s="86">
        <v>0</v>
      </c>
      <c r="L72" s="86">
        <v>7500</v>
      </c>
      <c r="M72" s="87">
        <f t="shared" si="9"/>
        <v>42500</v>
      </c>
      <c r="N72" s="86">
        <v>0</v>
      </c>
      <c r="O72" s="86">
        <v>0</v>
      </c>
      <c r="P72" s="86">
        <v>0</v>
      </c>
      <c r="Q72" s="96">
        <v>42500</v>
      </c>
    </row>
    <row r="73" spans="1:17" ht="18.75" customHeight="1">
      <c r="A73" s="295" t="s">
        <v>100</v>
      </c>
      <c r="B73" s="44" t="s">
        <v>63</v>
      </c>
      <c r="C73" s="45"/>
      <c r="D73" s="45"/>
      <c r="E73" s="63">
        <f t="shared" si="4"/>
        <v>0</v>
      </c>
      <c r="F73" s="63">
        <f t="shared" si="5"/>
        <v>0</v>
      </c>
      <c r="G73" s="63">
        <f t="shared" si="6"/>
        <v>0</v>
      </c>
      <c r="H73" s="63">
        <f t="shared" si="7"/>
        <v>0</v>
      </c>
      <c r="I73" s="63">
        <f t="shared" si="8"/>
        <v>0</v>
      </c>
      <c r="J73" s="45"/>
      <c r="K73" s="45"/>
      <c r="L73" s="45"/>
      <c r="M73" s="63">
        <f t="shared" si="9"/>
        <v>0</v>
      </c>
      <c r="N73" s="45"/>
      <c r="O73" s="45"/>
      <c r="P73" s="45"/>
      <c r="Q73" s="89"/>
    </row>
    <row r="74" spans="1:17" ht="28.5" customHeight="1">
      <c r="A74" s="295"/>
      <c r="B74" s="49" t="s">
        <v>121</v>
      </c>
      <c r="C74" s="50"/>
      <c r="D74" s="50"/>
      <c r="E74" s="55">
        <f t="shared" si="4"/>
        <v>0</v>
      </c>
      <c r="F74" s="55">
        <f t="shared" si="5"/>
        <v>0</v>
      </c>
      <c r="G74" s="55">
        <f t="shared" si="6"/>
        <v>0</v>
      </c>
      <c r="H74" s="55">
        <f t="shared" si="7"/>
        <v>0</v>
      </c>
      <c r="I74" s="55">
        <f t="shared" si="8"/>
        <v>0</v>
      </c>
      <c r="J74" s="50"/>
      <c r="K74" s="50"/>
      <c r="L74" s="50"/>
      <c r="M74" s="55">
        <f t="shared" si="9"/>
        <v>0</v>
      </c>
      <c r="N74" s="50"/>
      <c r="O74" s="50"/>
      <c r="P74" s="50"/>
      <c r="Q74" s="90"/>
    </row>
    <row r="75" spans="1:17" ht="39.75" customHeight="1">
      <c r="A75" s="295"/>
      <c r="B75" s="49" t="s">
        <v>136</v>
      </c>
      <c r="C75" s="50"/>
      <c r="D75" s="53"/>
      <c r="E75" s="55">
        <f t="shared" si="4"/>
        <v>0</v>
      </c>
      <c r="F75" s="55">
        <f t="shared" si="5"/>
        <v>0</v>
      </c>
      <c r="G75" s="55">
        <f t="shared" si="6"/>
        <v>0</v>
      </c>
      <c r="H75" s="55">
        <f t="shared" si="7"/>
        <v>0</v>
      </c>
      <c r="I75" s="55">
        <f t="shared" si="8"/>
        <v>0</v>
      </c>
      <c r="J75" s="50"/>
      <c r="K75" s="50"/>
      <c r="L75" s="50"/>
      <c r="M75" s="55">
        <f t="shared" si="9"/>
        <v>0</v>
      </c>
      <c r="N75" s="50"/>
      <c r="O75" s="50"/>
      <c r="P75" s="50"/>
      <c r="Q75" s="90"/>
    </row>
    <row r="76" spans="1:17" ht="24.75" customHeight="1">
      <c r="A76" s="295"/>
      <c r="B76" s="49" t="s">
        <v>204</v>
      </c>
      <c r="C76" s="50"/>
      <c r="D76" s="53" t="s">
        <v>122</v>
      </c>
      <c r="E76" s="55">
        <f t="shared" si="4"/>
        <v>0</v>
      </c>
      <c r="F76" s="55">
        <f t="shared" si="5"/>
        <v>0</v>
      </c>
      <c r="G76" s="55">
        <f t="shared" si="6"/>
        <v>0</v>
      </c>
      <c r="H76" s="55">
        <f t="shared" si="7"/>
        <v>0</v>
      </c>
      <c r="I76" s="55">
        <f t="shared" si="8"/>
        <v>0</v>
      </c>
      <c r="J76" s="50"/>
      <c r="K76" s="50"/>
      <c r="L76" s="50"/>
      <c r="M76" s="55">
        <f t="shared" si="9"/>
        <v>0</v>
      </c>
      <c r="N76" s="50"/>
      <c r="O76" s="50"/>
      <c r="P76" s="50"/>
      <c r="Q76" s="90"/>
    </row>
    <row r="77" spans="1:17" ht="16.5" customHeight="1">
      <c r="A77" s="295"/>
      <c r="B77" s="54" t="s">
        <v>212</v>
      </c>
      <c r="C77" s="91"/>
      <c r="D77" s="91"/>
      <c r="E77" s="55">
        <f t="shared" si="4"/>
        <v>47261</v>
      </c>
      <c r="F77" s="55">
        <f t="shared" si="5"/>
        <v>7089</v>
      </c>
      <c r="G77" s="55">
        <f t="shared" si="6"/>
        <v>40172</v>
      </c>
      <c r="H77" s="55">
        <f t="shared" si="7"/>
        <v>47261</v>
      </c>
      <c r="I77" s="55">
        <f t="shared" si="8"/>
        <v>7089</v>
      </c>
      <c r="J77" s="55">
        <f>SUM(J78:J78)</f>
        <v>0</v>
      </c>
      <c r="K77" s="55">
        <f>SUM(K78:K78)</f>
        <v>0</v>
      </c>
      <c r="L77" s="55">
        <v>7089</v>
      </c>
      <c r="M77" s="55">
        <f t="shared" si="9"/>
        <v>40172</v>
      </c>
      <c r="N77" s="55">
        <f>SUM(N78:N78)</f>
        <v>0</v>
      </c>
      <c r="O77" s="55">
        <f>SUM(O78:O78)</f>
        <v>0</v>
      </c>
      <c r="P77" s="55">
        <f>SUM(P78:P78)</f>
        <v>0</v>
      </c>
      <c r="Q77" s="57">
        <v>40172</v>
      </c>
    </row>
    <row r="78" spans="1:17" ht="15" customHeight="1">
      <c r="A78" s="295"/>
      <c r="B78" s="58" t="s">
        <v>16</v>
      </c>
      <c r="C78" s="92"/>
      <c r="D78" s="92"/>
      <c r="E78" s="60">
        <f t="shared" si="4"/>
        <v>47261</v>
      </c>
      <c r="F78" s="60">
        <f t="shared" si="5"/>
        <v>7089</v>
      </c>
      <c r="G78" s="60">
        <f t="shared" si="6"/>
        <v>40172</v>
      </c>
      <c r="H78" s="60">
        <f t="shared" si="7"/>
        <v>47261</v>
      </c>
      <c r="I78" s="60">
        <f t="shared" si="8"/>
        <v>7089</v>
      </c>
      <c r="J78" s="59">
        <v>0</v>
      </c>
      <c r="K78" s="59">
        <v>0</v>
      </c>
      <c r="L78" s="59">
        <v>7089</v>
      </c>
      <c r="M78" s="60">
        <f t="shared" si="9"/>
        <v>40172</v>
      </c>
      <c r="N78" s="59">
        <v>0</v>
      </c>
      <c r="O78" s="59">
        <v>0</v>
      </c>
      <c r="P78" s="59">
        <v>0</v>
      </c>
      <c r="Q78" s="61">
        <v>40172</v>
      </c>
    </row>
    <row r="79" spans="1:20" ht="15" customHeight="1">
      <c r="A79" s="303" t="s">
        <v>123</v>
      </c>
      <c r="B79" s="130" t="s">
        <v>82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2"/>
      <c r="R79" s="48"/>
      <c r="S79" s="48"/>
      <c r="T79" s="48"/>
    </row>
    <row r="80" spans="1:20" ht="15" customHeight="1">
      <c r="A80" s="304"/>
      <c r="B80" s="91" t="s">
        <v>83</v>
      </c>
      <c r="C80" s="313" t="s">
        <v>94</v>
      </c>
      <c r="D80" s="314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4"/>
      <c r="R80" s="48"/>
      <c r="S80" s="48"/>
      <c r="T80" s="48"/>
    </row>
    <row r="81" spans="1:20" ht="32.25" customHeight="1">
      <c r="A81" s="304"/>
      <c r="B81" s="49" t="s">
        <v>137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4"/>
      <c r="R81" s="48"/>
      <c r="S81" s="48"/>
      <c r="T81" s="48"/>
    </row>
    <row r="82" spans="1:20" ht="33.75" customHeight="1">
      <c r="A82" s="304"/>
      <c r="B82" s="135" t="s">
        <v>84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4"/>
      <c r="R82" s="48"/>
      <c r="S82" s="48"/>
      <c r="T82" s="48"/>
    </row>
    <row r="83" spans="1:20" ht="15" customHeight="1">
      <c r="A83" s="304"/>
      <c r="B83" s="91" t="s">
        <v>194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4"/>
      <c r="R83" s="48"/>
      <c r="S83" s="48"/>
      <c r="T83" s="48"/>
    </row>
    <row r="84" spans="1:20" ht="15" customHeight="1">
      <c r="A84" s="304"/>
      <c r="B84" s="91" t="s">
        <v>85</v>
      </c>
      <c r="C84" s="78" t="s">
        <v>93</v>
      </c>
      <c r="D84" s="133" t="s">
        <v>92</v>
      </c>
      <c r="E84" s="55">
        <f aca="true" t="shared" si="10" ref="E84:Q84">E86+E87</f>
        <v>436511</v>
      </c>
      <c r="F84" s="55">
        <f t="shared" si="10"/>
        <v>60545</v>
      </c>
      <c r="G84" s="55">
        <f t="shared" si="10"/>
        <v>375966</v>
      </c>
      <c r="H84" s="55">
        <f t="shared" si="10"/>
        <v>436511</v>
      </c>
      <c r="I84" s="55">
        <f t="shared" si="10"/>
        <v>60545</v>
      </c>
      <c r="J84" s="55">
        <f t="shared" si="10"/>
        <v>0</v>
      </c>
      <c r="K84" s="55">
        <f t="shared" si="10"/>
        <v>0</v>
      </c>
      <c r="L84" s="55">
        <f>L86+L87</f>
        <v>60545</v>
      </c>
      <c r="M84" s="55">
        <f t="shared" si="10"/>
        <v>375966</v>
      </c>
      <c r="N84" s="55">
        <f t="shared" si="10"/>
        <v>0</v>
      </c>
      <c r="O84" s="55">
        <f t="shared" si="10"/>
        <v>0</v>
      </c>
      <c r="P84" s="55">
        <f t="shared" si="10"/>
        <v>0</v>
      </c>
      <c r="Q84" s="57">
        <f t="shared" si="10"/>
        <v>375966</v>
      </c>
      <c r="R84" s="48"/>
      <c r="S84" s="48"/>
      <c r="T84" s="48"/>
    </row>
    <row r="85" spans="1:20" ht="6" customHeight="1">
      <c r="A85" s="304"/>
      <c r="B85" s="91"/>
      <c r="C85" s="78"/>
      <c r="D85" s="136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7"/>
      <c r="R85" s="48"/>
      <c r="S85" s="48"/>
      <c r="T85" s="48"/>
    </row>
    <row r="86" spans="1:20" ht="13.5" customHeight="1">
      <c r="A86" s="304"/>
      <c r="B86" s="91" t="s">
        <v>141</v>
      </c>
      <c r="C86" s="133"/>
      <c r="D86" s="133"/>
      <c r="E86" s="55">
        <f>F86+G86</f>
        <v>265159</v>
      </c>
      <c r="F86" s="55">
        <f>I86</f>
        <v>30095</v>
      </c>
      <c r="G86" s="55">
        <f>Q86</f>
        <v>235064</v>
      </c>
      <c r="H86" s="55">
        <f>F86+G86</f>
        <v>265159</v>
      </c>
      <c r="I86" s="55">
        <v>30095</v>
      </c>
      <c r="J86" s="55"/>
      <c r="K86" s="55"/>
      <c r="L86" s="55">
        <v>30095</v>
      </c>
      <c r="M86" s="55">
        <f>Q86</f>
        <v>235064</v>
      </c>
      <c r="N86" s="55"/>
      <c r="O86" s="55"/>
      <c r="P86" s="55"/>
      <c r="Q86" s="57">
        <v>235064</v>
      </c>
      <c r="R86" s="48"/>
      <c r="S86" s="48"/>
      <c r="T86" s="99">
        <f>P114-6250000</f>
        <v>-6250000</v>
      </c>
    </row>
    <row r="87" spans="1:20" ht="12.75" customHeight="1" thickBot="1">
      <c r="A87" s="316"/>
      <c r="B87" s="137" t="s">
        <v>142</v>
      </c>
      <c r="C87" s="138"/>
      <c r="D87" s="138"/>
      <c r="E87" s="128">
        <f>F87+G87</f>
        <v>171352</v>
      </c>
      <c r="F87" s="128">
        <f>I87</f>
        <v>30450</v>
      </c>
      <c r="G87" s="128">
        <f>Q87</f>
        <v>140902</v>
      </c>
      <c r="H87" s="128">
        <f>G87+F87</f>
        <v>171352</v>
      </c>
      <c r="I87" s="128">
        <f>L87</f>
        <v>30450</v>
      </c>
      <c r="J87" s="128"/>
      <c r="K87" s="128"/>
      <c r="L87" s="128">
        <v>30450</v>
      </c>
      <c r="M87" s="128">
        <f>Q87</f>
        <v>140902</v>
      </c>
      <c r="N87" s="128"/>
      <c r="O87" s="128"/>
      <c r="P87" s="128"/>
      <c r="Q87" s="139">
        <v>140902</v>
      </c>
      <c r="R87" s="48"/>
      <c r="S87" s="48"/>
      <c r="T87" s="99"/>
    </row>
    <row r="88" spans="1:17" ht="21" customHeight="1" thickTop="1">
      <c r="A88" s="295" t="s">
        <v>131</v>
      </c>
      <c r="B88" s="44" t="s">
        <v>63</v>
      </c>
      <c r="C88" s="45"/>
      <c r="D88" s="45"/>
      <c r="E88" s="63">
        <f aca="true" t="shared" si="11" ref="E88:E94">G88+F88</f>
        <v>0</v>
      </c>
      <c r="F88" s="63">
        <f aca="true" t="shared" si="12" ref="F88:F94">I88</f>
        <v>0</v>
      </c>
      <c r="G88" s="63">
        <f>M88</f>
        <v>0</v>
      </c>
      <c r="H88" s="63">
        <f aca="true" t="shared" si="13" ref="H88:H94">I88+M88</f>
        <v>0</v>
      </c>
      <c r="I88" s="63">
        <f aca="true" t="shared" si="14" ref="I88:I94">J88+K88+L88</f>
        <v>0</v>
      </c>
      <c r="J88" s="45"/>
      <c r="K88" s="45"/>
      <c r="L88" s="45"/>
      <c r="M88" s="63">
        <f>N88+O88+P88+Q88</f>
        <v>0</v>
      </c>
      <c r="N88" s="45"/>
      <c r="O88" s="45"/>
      <c r="P88" s="45"/>
      <c r="Q88" s="89"/>
    </row>
    <row r="89" spans="1:17" ht="29.25" customHeight="1">
      <c r="A89" s="295"/>
      <c r="B89" s="49" t="s">
        <v>121</v>
      </c>
      <c r="C89" s="50"/>
      <c r="D89" s="50"/>
      <c r="E89" s="55">
        <f t="shared" si="11"/>
        <v>0</v>
      </c>
      <c r="F89" s="55">
        <f t="shared" si="12"/>
        <v>0</v>
      </c>
      <c r="G89" s="55">
        <f>M89</f>
        <v>0</v>
      </c>
      <c r="H89" s="55">
        <f t="shared" si="13"/>
        <v>0</v>
      </c>
      <c r="I89" s="55">
        <f t="shared" si="14"/>
        <v>0</v>
      </c>
      <c r="J89" s="50"/>
      <c r="K89" s="50"/>
      <c r="L89" s="50"/>
      <c r="M89" s="55">
        <f>N89+O89+P89+Q89</f>
        <v>0</v>
      </c>
      <c r="N89" s="50"/>
      <c r="O89" s="50"/>
      <c r="P89" s="50"/>
      <c r="Q89" s="90"/>
    </row>
    <row r="90" spans="1:17" ht="39.75" customHeight="1">
      <c r="A90" s="295"/>
      <c r="B90" s="49" t="s">
        <v>128</v>
      </c>
      <c r="C90" s="50"/>
      <c r="D90" s="53"/>
      <c r="E90" s="55">
        <f t="shared" si="11"/>
        <v>0</v>
      </c>
      <c r="F90" s="55">
        <f t="shared" si="12"/>
        <v>0</v>
      </c>
      <c r="G90" s="55">
        <f>M90</f>
        <v>0</v>
      </c>
      <c r="H90" s="55">
        <f t="shared" si="13"/>
        <v>0</v>
      </c>
      <c r="I90" s="55">
        <f t="shared" si="14"/>
        <v>0</v>
      </c>
      <c r="J90" s="50"/>
      <c r="K90" s="50"/>
      <c r="L90" s="50"/>
      <c r="M90" s="55">
        <f>N90+O90+P90+Q90</f>
        <v>0</v>
      </c>
      <c r="N90" s="50"/>
      <c r="O90" s="50"/>
      <c r="P90" s="50"/>
      <c r="Q90" s="90"/>
    </row>
    <row r="91" spans="1:17" ht="24.75" customHeight="1">
      <c r="A91" s="295"/>
      <c r="B91" s="49" t="s">
        <v>191</v>
      </c>
      <c r="C91" s="50"/>
      <c r="D91" s="53" t="s">
        <v>129</v>
      </c>
      <c r="E91" s="55">
        <f t="shared" si="11"/>
        <v>0</v>
      </c>
      <c r="F91" s="55">
        <f t="shared" si="12"/>
        <v>0</v>
      </c>
      <c r="G91" s="55">
        <f>M91</f>
        <v>0</v>
      </c>
      <c r="H91" s="55">
        <f t="shared" si="13"/>
        <v>0</v>
      </c>
      <c r="I91" s="55">
        <f t="shared" si="14"/>
        <v>0</v>
      </c>
      <c r="J91" s="50"/>
      <c r="K91" s="50"/>
      <c r="L91" s="50"/>
      <c r="M91" s="55">
        <f>N91+O91+P91+Q91</f>
        <v>0</v>
      </c>
      <c r="N91" s="50"/>
      <c r="O91" s="50"/>
      <c r="P91" s="50"/>
      <c r="Q91" s="90"/>
    </row>
    <row r="92" spans="1:17" ht="13.5" customHeight="1">
      <c r="A92" s="295"/>
      <c r="B92" s="54" t="s">
        <v>32</v>
      </c>
      <c r="C92" s="91"/>
      <c r="D92" s="91"/>
      <c r="E92" s="55">
        <f t="shared" si="11"/>
        <v>196963</v>
      </c>
      <c r="F92" s="55">
        <f>F93</f>
        <v>25113</v>
      </c>
      <c r="G92" s="55">
        <f>G93+G94</f>
        <v>171850</v>
      </c>
      <c r="H92" s="55">
        <f>I92+M92</f>
        <v>196963</v>
      </c>
      <c r="I92" s="55">
        <f>J92+K92+L92</f>
        <v>25113</v>
      </c>
      <c r="J92" s="55">
        <f>SUM(J94:J94)</f>
        <v>0</v>
      </c>
      <c r="K92" s="55">
        <f>SUM(K94:K94)</f>
        <v>0</v>
      </c>
      <c r="L92" s="55">
        <f>L93+L94</f>
        <v>25113</v>
      </c>
      <c r="M92" s="55">
        <f>M93+M94</f>
        <v>171850</v>
      </c>
      <c r="N92" s="55">
        <f>SUM(N94:N94)</f>
        <v>0</v>
      </c>
      <c r="O92" s="55">
        <f>SUM(O94:O94)</f>
        <v>0</v>
      </c>
      <c r="P92" s="55">
        <f>SUM(P94:P94)</f>
        <v>0</v>
      </c>
      <c r="Q92" s="57">
        <f>Q93+Q94</f>
        <v>171850</v>
      </c>
    </row>
    <row r="93" spans="1:17" ht="13.5" customHeight="1">
      <c r="A93" s="295"/>
      <c r="B93" s="58" t="s">
        <v>16</v>
      </c>
      <c r="C93" s="92"/>
      <c r="D93" s="92"/>
      <c r="E93" s="60">
        <f>G93+F93</f>
        <v>155063</v>
      </c>
      <c r="F93" s="60">
        <f>I93</f>
        <v>25113</v>
      </c>
      <c r="G93" s="60">
        <v>129950</v>
      </c>
      <c r="H93" s="60">
        <f>I93+M93</f>
        <v>155063</v>
      </c>
      <c r="I93" s="60">
        <f>L93</f>
        <v>25113</v>
      </c>
      <c r="J93" s="59">
        <v>0</v>
      </c>
      <c r="K93" s="59">
        <v>0</v>
      </c>
      <c r="L93" s="59">
        <v>25113</v>
      </c>
      <c r="M93" s="60">
        <f>Q93</f>
        <v>129950</v>
      </c>
      <c r="N93" s="59">
        <v>0</v>
      </c>
      <c r="O93" s="59">
        <v>0</v>
      </c>
      <c r="P93" s="59">
        <v>0</v>
      </c>
      <c r="Q93" s="61">
        <v>129950</v>
      </c>
    </row>
    <row r="94" spans="1:17" ht="13.5" customHeight="1">
      <c r="A94" s="295"/>
      <c r="B94" s="58" t="s">
        <v>59</v>
      </c>
      <c r="C94" s="92"/>
      <c r="D94" s="92"/>
      <c r="E94" s="60">
        <f t="shared" si="11"/>
        <v>41900</v>
      </c>
      <c r="F94" s="60">
        <f t="shared" si="12"/>
        <v>0</v>
      </c>
      <c r="G94" s="60">
        <v>41900</v>
      </c>
      <c r="H94" s="60">
        <f t="shared" si="13"/>
        <v>41900</v>
      </c>
      <c r="I94" s="60">
        <f t="shared" si="14"/>
        <v>0</v>
      </c>
      <c r="J94" s="59">
        <v>0</v>
      </c>
      <c r="K94" s="59">
        <v>0</v>
      </c>
      <c r="L94" s="59">
        <v>0</v>
      </c>
      <c r="M94" s="60">
        <f>Q94</f>
        <v>41900</v>
      </c>
      <c r="N94" s="59">
        <v>0</v>
      </c>
      <c r="O94" s="59">
        <v>0</v>
      </c>
      <c r="P94" s="59">
        <v>0</v>
      </c>
      <c r="Q94" s="61">
        <v>41900</v>
      </c>
    </row>
    <row r="95" spans="1:17" ht="20.25" customHeight="1">
      <c r="A95" s="291" t="s">
        <v>146</v>
      </c>
      <c r="B95" s="147" t="s">
        <v>63</v>
      </c>
      <c r="C95" s="148"/>
      <c r="D95" s="148"/>
      <c r="E95" s="149"/>
      <c r="F95" s="149"/>
      <c r="G95" s="149"/>
      <c r="H95" s="149"/>
      <c r="I95" s="149"/>
      <c r="J95" s="150"/>
      <c r="K95" s="150"/>
      <c r="L95" s="150"/>
      <c r="M95" s="149"/>
      <c r="N95" s="150"/>
      <c r="O95" s="150"/>
      <c r="P95" s="150"/>
      <c r="Q95" s="151"/>
    </row>
    <row r="96" spans="1:17" ht="18" customHeight="1">
      <c r="A96" s="292"/>
      <c r="B96" s="152" t="s">
        <v>143</v>
      </c>
      <c r="C96" s="153"/>
      <c r="D96" s="153"/>
      <c r="E96" s="154"/>
      <c r="F96" s="154"/>
      <c r="G96" s="154"/>
      <c r="H96" s="154"/>
      <c r="I96" s="154"/>
      <c r="J96" s="155"/>
      <c r="K96" s="155"/>
      <c r="L96" s="155"/>
      <c r="M96" s="154"/>
      <c r="N96" s="155"/>
      <c r="O96" s="155"/>
      <c r="P96" s="155"/>
      <c r="Q96" s="156"/>
    </row>
    <row r="97" spans="1:17" ht="24" customHeight="1">
      <c r="A97" s="292"/>
      <c r="B97" s="152" t="s">
        <v>144</v>
      </c>
      <c r="C97" s="153"/>
      <c r="D97" s="153"/>
      <c r="E97" s="154"/>
      <c r="F97" s="154"/>
      <c r="G97" s="154"/>
      <c r="H97" s="154"/>
      <c r="I97" s="154"/>
      <c r="J97" s="155"/>
      <c r="K97" s="155"/>
      <c r="L97" s="155"/>
      <c r="M97" s="154"/>
      <c r="N97" s="155"/>
      <c r="O97" s="155"/>
      <c r="P97" s="155"/>
      <c r="Q97" s="156"/>
    </row>
    <row r="98" spans="1:17" ht="39.75" customHeight="1">
      <c r="A98" s="292"/>
      <c r="B98" s="157" t="s">
        <v>192</v>
      </c>
      <c r="C98" s="158"/>
      <c r="D98" s="159" t="s">
        <v>145</v>
      </c>
      <c r="E98" s="160"/>
      <c r="F98" s="160"/>
      <c r="G98" s="154"/>
      <c r="H98" s="154"/>
      <c r="I98" s="154"/>
      <c r="J98" s="155"/>
      <c r="K98" s="155"/>
      <c r="L98" s="155"/>
      <c r="M98" s="154"/>
      <c r="N98" s="155"/>
      <c r="O98" s="155"/>
      <c r="P98" s="155"/>
      <c r="Q98" s="156"/>
    </row>
    <row r="99" spans="1:17" ht="13.5" customHeight="1">
      <c r="A99" s="292"/>
      <c r="B99" s="152" t="s">
        <v>208</v>
      </c>
      <c r="C99" s="153"/>
      <c r="D99" s="153"/>
      <c r="E99" s="8">
        <f>G99+F99</f>
        <v>678291</v>
      </c>
      <c r="F99" s="8">
        <f>I99</f>
        <v>101744</v>
      </c>
      <c r="G99" s="8">
        <f>M99</f>
        <v>576547</v>
      </c>
      <c r="H99" s="8">
        <f>I99+M99</f>
        <v>678291</v>
      </c>
      <c r="I99" s="154">
        <f>SUM(J99:L99)</f>
        <v>101744</v>
      </c>
      <c r="J99" s="155">
        <f>J100</f>
        <v>0</v>
      </c>
      <c r="K99" s="155">
        <f>K100</f>
        <v>0</v>
      </c>
      <c r="L99" s="155">
        <f>L100</f>
        <v>101744</v>
      </c>
      <c r="M99" s="154">
        <f>SUM(N99:Q99)</f>
        <v>576547</v>
      </c>
      <c r="N99" s="155">
        <f>N100</f>
        <v>0</v>
      </c>
      <c r="O99" s="155">
        <f>O100</f>
        <v>0</v>
      </c>
      <c r="P99" s="155">
        <f>P100</f>
        <v>0</v>
      </c>
      <c r="Q99" s="156">
        <v>576547</v>
      </c>
    </row>
    <row r="100" spans="1:17" ht="13.5" customHeight="1">
      <c r="A100" s="340"/>
      <c r="B100" s="161" t="s">
        <v>16</v>
      </c>
      <c r="C100" s="162"/>
      <c r="D100" s="162"/>
      <c r="E100" s="35">
        <f>G100+F100</f>
        <v>678291</v>
      </c>
      <c r="F100" s="35">
        <f>I100</f>
        <v>101744</v>
      </c>
      <c r="G100" s="35">
        <f>M100</f>
        <v>576547</v>
      </c>
      <c r="H100" s="35">
        <f>I100+M100</f>
        <v>678291</v>
      </c>
      <c r="I100" s="163">
        <f>SUM(J100:L100)</f>
        <v>101744</v>
      </c>
      <c r="J100" s="164">
        <v>0</v>
      </c>
      <c r="K100" s="164">
        <v>0</v>
      </c>
      <c r="L100" s="164">
        <v>101744</v>
      </c>
      <c r="M100" s="163">
        <f>SUM(N100:Q100)</f>
        <v>576547</v>
      </c>
      <c r="N100" s="164">
        <v>0</v>
      </c>
      <c r="O100" s="164">
        <v>0</v>
      </c>
      <c r="P100" s="164">
        <v>0</v>
      </c>
      <c r="Q100" s="165">
        <v>576547</v>
      </c>
    </row>
    <row r="101" spans="1:17" ht="25.5" customHeight="1">
      <c r="A101" s="291" t="s">
        <v>153</v>
      </c>
      <c r="B101" s="147" t="s">
        <v>149</v>
      </c>
      <c r="C101" s="148"/>
      <c r="D101" s="148"/>
      <c r="E101" s="149"/>
      <c r="F101" s="149"/>
      <c r="G101" s="149"/>
      <c r="H101" s="149"/>
      <c r="I101" s="149"/>
      <c r="J101" s="150"/>
      <c r="K101" s="150"/>
      <c r="L101" s="150"/>
      <c r="M101" s="149"/>
      <c r="N101" s="150"/>
      <c r="O101" s="150"/>
      <c r="P101" s="150"/>
      <c r="Q101" s="151"/>
    </row>
    <row r="102" spans="1:17" ht="24" customHeight="1">
      <c r="A102" s="292"/>
      <c r="B102" s="157" t="s">
        <v>154</v>
      </c>
      <c r="C102" s="153"/>
      <c r="D102" s="153"/>
      <c r="E102" s="154"/>
      <c r="F102" s="154"/>
      <c r="G102" s="154"/>
      <c r="H102" s="154"/>
      <c r="I102" s="154"/>
      <c r="J102" s="155"/>
      <c r="K102" s="155"/>
      <c r="L102" s="155"/>
      <c r="M102" s="154"/>
      <c r="N102" s="155"/>
      <c r="O102" s="155"/>
      <c r="P102" s="155"/>
      <c r="Q102" s="156"/>
    </row>
    <row r="103" spans="1:17" ht="22.5" customHeight="1">
      <c r="A103" s="292"/>
      <c r="B103" s="157" t="s">
        <v>155</v>
      </c>
      <c r="C103" s="153"/>
      <c r="D103" s="153"/>
      <c r="E103" s="154"/>
      <c r="F103" s="154"/>
      <c r="G103" s="154"/>
      <c r="H103" s="154"/>
      <c r="I103" s="154"/>
      <c r="J103" s="155"/>
      <c r="K103" s="155"/>
      <c r="L103" s="155"/>
      <c r="M103" s="154"/>
      <c r="N103" s="155"/>
      <c r="O103" s="155"/>
      <c r="P103" s="155"/>
      <c r="Q103" s="156"/>
    </row>
    <row r="104" spans="1:17" ht="36.75" customHeight="1">
      <c r="A104" s="292"/>
      <c r="B104" s="157" t="s">
        <v>193</v>
      </c>
      <c r="C104" s="158"/>
      <c r="D104" s="159" t="s">
        <v>152</v>
      </c>
      <c r="E104" s="160"/>
      <c r="F104" s="160"/>
      <c r="G104" s="154"/>
      <c r="H104" s="154"/>
      <c r="I104" s="154"/>
      <c r="J104" s="155"/>
      <c r="K104" s="155"/>
      <c r="L104" s="155"/>
      <c r="M104" s="154"/>
      <c r="N104" s="155"/>
      <c r="O104" s="155"/>
      <c r="P104" s="155"/>
      <c r="Q104" s="156"/>
    </row>
    <row r="105" spans="1:17" ht="13.5" customHeight="1">
      <c r="A105" s="292"/>
      <c r="B105" s="152" t="s">
        <v>213</v>
      </c>
      <c r="C105" s="153"/>
      <c r="D105" s="153"/>
      <c r="E105" s="8">
        <f>G105+F105</f>
        <v>560000</v>
      </c>
      <c r="F105" s="8">
        <f>I105</f>
        <v>140000</v>
      </c>
      <c r="G105" s="8">
        <f>M105</f>
        <v>420000</v>
      </c>
      <c r="H105" s="8">
        <f>I105+M105</f>
        <v>560000</v>
      </c>
      <c r="I105" s="154">
        <f>SUM(J105:L105)</f>
        <v>140000</v>
      </c>
      <c r="J105" s="155">
        <f>J106</f>
        <v>0</v>
      </c>
      <c r="K105" s="155">
        <f>K106</f>
        <v>0</v>
      </c>
      <c r="L105" s="155">
        <f>L106</f>
        <v>140000</v>
      </c>
      <c r="M105" s="154">
        <f>SUM(N105:Q105)</f>
        <v>420000</v>
      </c>
      <c r="N105" s="155">
        <f>N106</f>
        <v>0</v>
      </c>
      <c r="O105" s="155">
        <f>O106</f>
        <v>0</v>
      </c>
      <c r="P105" s="155">
        <f>P106</f>
        <v>0</v>
      </c>
      <c r="Q105" s="156">
        <v>420000</v>
      </c>
    </row>
    <row r="106" spans="1:17" ht="13.5" customHeight="1">
      <c r="A106" s="293"/>
      <c r="B106" s="198" t="s">
        <v>16</v>
      </c>
      <c r="C106" s="199"/>
      <c r="D106" s="199"/>
      <c r="E106" s="29">
        <f>G106+F106</f>
        <v>560000</v>
      </c>
      <c r="F106" s="29">
        <f>I106</f>
        <v>140000</v>
      </c>
      <c r="G106" s="29">
        <f>M106</f>
        <v>420000</v>
      </c>
      <c r="H106" s="29">
        <f>I106+M106</f>
        <v>560000</v>
      </c>
      <c r="I106" s="200">
        <f>SUM(J106:L106)</f>
        <v>140000</v>
      </c>
      <c r="J106" s="201">
        <v>0</v>
      </c>
      <c r="K106" s="201">
        <v>0</v>
      </c>
      <c r="L106" s="201">
        <v>140000</v>
      </c>
      <c r="M106" s="200">
        <f>SUM(N106:Q106)</f>
        <v>420000</v>
      </c>
      <c r="N106" s="201">
        <v>0</v>
      </c>
      <c r="O106" s="201">
        <v>0</v>
      </c>
      <c r="P106" s="201">
        <v>0</v>
      </c>
      <c r="Q106" s="202">
        <v>420000</v>
      </c>
    </row>
    <row r="107" spans="1:17" ht="18.75" customHeight="1">
      <c r="A107" s="301" t="s">
        <v>217</v>
      </c>
      <c r="B107" s="44" t="s">
        <v>63</v>
      </c>
      <c r="C107" s="80"/>
      <c r="D107" s="80"/>
      <c r="E107" s="93"/>
      <c r="F107" s="93"/>
      <c r="G107" s="93"/>
      <c r="H107" s="93"/>
      <c r="I107" s="93"/>
      <c r="J107" s="80"/>
      <c r="K107" s="80"/>
      <c r="L107" s="80"/>
      <c r="M107" s="93"/>
      <c r="N107" s="80"/>
      <c r="O107" s="80"/>
      <c r="P107" s="80"/>
      <c r="Q107" s="94"/>
    </row>
    <row r="108" spans="1:17" ht="21" customHeight="1">
      <c r="A108" s="295"/>
      <c r="B108" s="49" t="s">
        <v>121</v>
      </c>
      <c r="C108" s="50"/>
      <c r="D108" s="50"/>
      <c r="E108" s="55"/>
      <c r="F108" s="55"/>
      <c r="G108" s="55"/>
      <c r="H108" s="55"/>
      <c r="I108" s="55"/>
      <c r="J108" s="50"/>
      <c r="K108" s="50"/>
      <c r="L108" s="50"/>
      <c r="M108" s="55"/>
      <c r="N108" s="50"/>
      <c r="O108" s="50"/>
      <c r="P108" s="50"/>
      <c r="Q108" s="90"/>
    </row>
    <row r="109" spans="1:17" ht="25.5" customHeight="1">
      <c r="A109" s="295"/>
      <c r="B109" s="49" t="s">
        <v>216</v>
      </c>
      <c r="C109" s="50"/>
      <c r="D109" s="53"/>
      <c r="E109" s="55"/>
      <c r="F109" s="55"/>
      <c r="G109" s="55"/>
      <c r="H109" s="55"/>
      <c r="I109" s="55"/>
      <c r="J109" s="50"/>
      <c r="K109" s="50"/>
      <c r="L109" s="50"/>
      <c r="M109" s="55"/>
      <c r="N109" s="50"/>
      <c r="O109" s="50"/>
      <c r="P109" s="50"/>
      <c r="Q109" s="90"/>
    </row>
    <row r="110" spans="1:17" ht="40.5" customHeight="1">
      <c r="A110" s="295"/>
      <c r="B110" s="49" t="s">
        <v>218</v>
      </c>
      <c r="C110" s="50"/>
      <c r="D110" s="53" t="s">
        <v>122</v>
      </c>
      <c r="E110" s="55"/>
      <c r="F110" s="55"/>
      <c r="G110" s="55"/>
      <c r="H110" s="55"/>
      <c r="I110" s="55"/>
      <c r="J110" s="50"/>
      <c r="K110" s="50"/>
      <c r="L110" s="50"/>
      <c r="M110" s="55"/>
      <c r="N110" s="50"/>
      <c r="O110" s="50"/>
      <c r="P110" s="50"/>
      <c r="Q110" s="90"/>
    </row>
    <row r="111" spans="1:17" ht="20.25" customHeight="1">
      <c r="A111" s="295"/>
      <c r="B111" s="49" t="s">
        <v>219</v>
      </c>
      <c r="C111" s="91"/>
      <c r="D111" s="91"/>
      <c r="E111" s="55">
        <v>46020</v>
      </c>
      <c r="F111" s="55">
        <v>46020</v>
      </c>
      <c r="G111" s="55"/>
      <c r="H111" s="55">
        <v>46020</v>
      </c>
      <c r="I111" s="55">
        <v>46020</v>
      </c>
      <c r="J111" s="55"/>
      <c r="K111" s="55"/>
      <c r="L111" s="55">
        <v>46020</v>
      </c>
      <c r="M111" s="55"/>
      <c r="N111" s="55"/>
      <c r="O111" s="55"/>
      <c r="P111" s="55"/>
      <c r="Q111" s="57"/>
    </row>
    <row r="112" spans="1:17" ht="13.5" customHeight="1">
      <c r="A112" s="295"/>
      <c r="B112" s="58" t="s">
        <v>16</v>
      </c>
      <c r="C112" s="209"/>
      <c r="D112" s="209"/>
      <c r="E112" s="55">
        <v>26700</v>
      </c>
      <c r="F112" s="60">
        <v>26700</v>
      </c>
      <c r="G112" s="60"/>
      <c r="H112" s="55">
        <v>26700</v>
      </c>
      <c r="I112" s="55">
        <v>26700</v>
      </c>
      <c r="J112" s="60"/>
      <c r="K112" s="60"/>
      <c r="L112" s="60">
        <v>26700</v>
      </c>
      <c r="M112" s="60"/>
      <c r="N112" s="60"/>
      <c r="O112" s="60"/>
      <c r="P112" s="60"/>
      <c r="Q112" s="84"/>
    </row>
    <row r="113" spans="1:17" ht="13.5" customHeight="1" thickBot="1">
      <c r="A113" s="296"/>
      <c r="B113" s="85" t="s">
        <v>215</v>
      </c>
      <c r="C113" s="95"/>
      <c r="D113" s="95"/>
      <c r="E113" s="55">
        <v>19320</v>
      </c>
      <c r="F113" s="87">
        <v>19320</v>
      </c>
      <c r="G113" s="87"/>
      <c r="H113" s="55">
        <v>19320</v>
      </c>
      <c r="I113" s="55">
        <v>19320</v>
      </c>
      <c r="J113" s="86"/>
      <c r="K113" s="86"/>
      <c r="L113" s="86">
        <v>19320</v>
      </c>
      <c r="M113" s="87"/>
      <c r="N113" s="86"/>
      <c r="O113" s="86"/>
      <c r="P113" s="86"/>
      <c r="Q113" s="96"/>
    </row>
    <row r="114" spans="1:20" s="3" customFormat="1" ht="29.25" customHeight="1" thickBot="1" thickTop="1">
      <c r="A114" s="315" t="s">
        <v>38</v>
      </c>
      <c r="B114" s="310"/>
      <c r="C114" s="309" t="s">
        <v>15</v>
      </c>
      <c r="D114" s="310"/>
      <c r="E114" s="205">
        <f>E10+E54</f>
        <v>19751037</v>
      </c>
      <c r="F114" s="205">
        <f>F10+F54</f>
        <v>4495301</v>
      </c>
      <c r="G114" s="205">
        <f>G10+G54</f>
        <v>15255736</v>
      </c>
      <c r="H114" s="205">
        <f>H10+H54</f>
        <v>19751037</v>
      </c>
      <c r="I114" s="205">
        <f>I54+I10</f>
        <v>4495301</v>
      </c>
      <c r="J114" s="205">
        <f aca="true" t="shared" si="15" ref="J114:Q114">J10+J54</f>
        <v>0</v>
      </c>
      <c r="K114" s="205">
        <f t="shared" si="15"/>
        <v>0</v>
      </c>
      <c r="L114" s="205">
        <f t="shared" si="15"/>
        <v>4495301</v>
      </c>
      <c r="M114" s="205">
        <f t="shared" si="15"/>
        <v>15255736</v>
      </c>
      <c r="N114" s="205">
        <f t="shared" si="15"/>
        <v>0</v>
      </c>
      <c r="O114" s="205">
        <f t="shared" si="15"/>
        <v>0</v>
      </c>
      <c r="P114" s="205">
        <f t="shared" si="15"/>
        <v>0</v>
      </c>
      <c r="Q114" s="206">
        <f t="shared" si="15"/>
        <v>15255736</v>
      </c>
      <c r="T114" s="98"/>
    </row>
    <row r="115" spans="1:20" s="3" customFormat="1" ht="29.25" customHeight="1" thickTop="1">
      <c r="A115" s="118"/>
      <c r="B115" s="118"/>
      <c r="C115" s="118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20"/>
      <c r="S115" s="120"/>
      <c r="T115" s="121"/>
    </row>
    <row r="116" spans="1:20" s="3" customFormat="1" ht="29.25" customHeight="1">
      <c r="A116" s="122"/>
      <c r="B116" s="122"/>
      <c r="C116" s="122"/>
      <c r="D116" s="122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4"/>
      <c r="S116" s="124"/>
      <c r="T116" s="125"/>
    </row>
    <row r="117" spans="1:20" s="3" customFormat="1" ht="7.5" customHeight="1">
      <c r="A117" s="122"/>
      <c r="B117" s="122"/>
      <c r="C117" s="122"/>
      <c r="D117" s="122"/>
      <c r="E117" s="123"/>
      <c r="F117" s="123" t="s">
        <v>151</v>
      </c>
      <c r="G117" s="123">
        <v>8</v>
      </c>
      <c r="H117" s="123" t="s">
        <v>150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4"/>
      <c r="S117" s="124"/>
      <c r="T117" s="125"/>
    </row>
    <row r="118" spans="2:17" ht="21.75" customHeight="1">
      <c r="B118" s="117" t="s">
        <v>97</v>
      </c>
      <c r="C118" s="117"/>
      <c r="D118" s="117"/>
      <c r="E118" s="166"/>
      <c r="F118" s="144">
        <f>F93+F86+F78+F72+F66+F60+F53+F46+F39+F31+F24+F17+F100+F106+F112</f>
        <v>4380857</v>
      </c>
      <c r="G118" s="333">
        <f>G93+G86+G78+G72+G66+G60+G53+G46+G39+G31+G24+G17+G100+G106</f>
        <v>14706450</v>
      </c>
      <c r="H118" s="333"/>
      <c r="I118" s="167"/>
      <c r="Q118" s="97"/>
    </row>
    <row r="119" spans="1:10" ht="11.25">
      <c r="A119" s="11"/>
      <c r="B119" s="168" t="s">
        <v>235</v>
      </c>
      <c r="C119" s="168"/>
      <c r="D119" s="168"/>
      <c r="E119" s="168" t="s">
        <v>138</v>
      </c>
      <c r="F119" s="169">
        <v>4293402</v>
      </c>
      <c r="G119" s="328">
        <v>14706450</v>
      </c>
      <c r="H119" s="329"/>
      <c r="I119" s="168" t="s">
        <v>86</v>
      </c>
      <c r="J119" s="11"/>
    </row>
    <row r="120" spans="1:17" ht="11.25">
      <c r="A120" s="7"/>
      <c r="B120" s="170"/>
      <c r="C120" s="170"/>
      <c r="D120" s="170"/>
      <c r="E120" s="171"/>
      <c r="F120" s="100">
        <f>F118-F119</f>
        <v>87455</v>
      </c>
      <c r="G120" s="171"/>
      <c r="H120" s="171"/>
      <c r="I120" s="171"/>
      <c r="J120" s="7"/>
      <c r="Q120" s="97"/>
    </row>
    <row r="121" spans="1:10" ht="11.25">
      <c r="A121" s="7"/>
      <c r="B121" s="170"/>
      <c r="C121" s="170"/>
      <c r="D121" s="170"/>
      <c r="E121" s="170"/>
      <c r="F121" s="100"/>
      <c r="G121" s="170"/>
      <c r="H121" s="170"/>
      <c r="I121" s="170"/>
      <c r="J121" s="7"/>
    </row>
    <row r="122" spans="6:9" ht="11.25">
      <c r="F122" s="144">
        <f>SUM(F123:F124)</f>
        <v>87455</v>
      </c>
      <c r="G122" s="330">
        <f>G118-G119</f>
        <v>0</v>
      </c>
      <c r="H122" s="330"/>
      <c r="I122" s="38">
        <f>I120-I121</f>
        <v>0</v>
      </c>
    </row>
    <row r="123" spans="6:7" ht="11.25">
      <c r="F123" s="208">
        <v>57360</v>
      </c>
      <c r="G123" s="2" t="s">
        <v>206</v>
      </c>
    </row>
    <row r="124" spans="4:10" ht="11.25">
      <c r="D124" s="117"/>
      <c r="E124" s="117"/>
      <c r="F124" s="208">
        <v>30095</v>
      </c>
      <c r="G124" s="48" t="s">
        <v>207</v>
      </c>
      <c r="H124" s="117"/>
      <c r="I124" s="117"/>
      <c r="J124" s="117"/>
    </row>
    <row r="125" spans="4:10" ht="11.25">
      <c r="D125" s="117"/>
      <c r="E125" s="117"/>
      <c r="F125" s="117"/>
      <c r="G125" s="117"/>
      <c r="H125" s="117"/>
      <c r="I125" s="117"/>
      <c r="J125" s="117"/>
    </row>
    <row r="126" spans="4:10" ht="11.25">
      <c r="D126" s="117"/>
      <c r="E126" s="117"/>
      <c r="F126" s="117"/>
      <c r="G126" s="144"/>
      <c r="H126" s="117"/>
      <c r="I126" s="117"/>
      <c r="J126" s="117"/>
    </row>
    <row r="127" spans="4:10" ht="11.25">
      <c r="D127" s="117"/>
      <c r="E127" s="117"/>
      <c r="F127" s="117"/>
      <c r="G127" s="117"/>
      <c r="H127" s="117"/>
      <c r="I127" s="117"/>
      <c r="J127" s="117"/>
    </row>
    <row r="128" spans="4:10" ht="11.25">
      <c r="D128" s="117"/>
      <c r="E128" s="117"/>
      <c r="F128" s="117"/>
      <c r="G128" s="117"/>
      <c r="H128" s="117"/>
      <c r="I128" s="117"/>
      <c r="J128" s="117"/>
    </row>
    <row r="129" spans="4:10" ht="11.25">
      <c r="D129" s="117"/>
      <c r="E129" s="117"/>
      <c r="F129" s="117"/>
      <c r="G129" s="117"/>
      <c r="H129" s="117"/>
      <c r="I129" s="117"/>
      <c r="J129" s="117"/>
    </row>
    <row r="130" spans="4:10" ht="11.25">
      <c r="D130" s="117"/>
      <c r="E130" s="117"/>
      <c r="F130" s="117"/>
      <c r="G130" s="117"/>
      <c r="H130" s="117"/>
      <c r="I130" s="117"/>
      <c r="J130" s="117"/>
    </row>
    <row r="131" spans="4:10" ht="11.25">
      <c r="D131" s="117"/>
      <c r="E131" s="117"/>
      <c r="F131" s="117"/>
      <c r="G131" s="117"/>
      <c r="H131" s="117"/>
      <c r="I131" s="117"/>
      <c r="J131" s="117"/>
    </row>
    <row r="132" spans="4:10" ht="11.25">
      <c r="D132" s="117"/>
      <c r="E132" s="117"/>
      <c r="F132" s="117"/>
      <c r="G132" s="117"/>
      <c r="H132" s="117"/>
      <c r="I132" s="117"/>
      <c r="J132" s="117"/>
    </row>
    <row r="133" spans="4:10" ht="11.25">
      <c r="D133" s="117"/>
      <c r="E133" s="117"/>
      <c r="F133" s="117"/>
      <c r="G133" s="117"/>
      <c r="H133" s="117"/>
      <c r="I133" s="117"/>
      <c r="J133" s="117"/>
    </row>
    <row r="134" spans="4:10" ht="11.25">
      <c r="D134" s="117"/>
      <c r="E134" s="117"/>
      <c r="F134" s="117"/>
      <c r="G134" s="117"/>
      <c r="H134" s="117"/>
      <c r="I134" s="117"/>
      <c r="J134" s="117"/>
    </row>
    <row r="135" spans="4:10" ht="11.25">
      <c r="D135" s="117"/>
      <c r="E135" s="117"/>
      <c r="F135" s="117"/>
      <c r="G135" s="117"/>
      <c r="H135" s="117"/>
      <c r="I135" s="117"/>
      <c r="J135" s="117"/>
    </row>
    <row r="136" spans="4:10" ht="11.25">
      <c r="D136" s="117"/>
      <c r="E136" s="117"/>
      <c r="F136" s="117"/>
      <c r="G136" s="117"/>
      <c r="H136" s="117"/>
      <c r="I136" s="117"/>
      <c r="J136" s="117"/>
    </row>
    <row r="137" spans="4:10" ht="11.25">
      <c r="D137" s="117"/>
      <c r="E137" s="117"/>
      <c r="F137" s="117"/>
      <c r="G137" s="117"/>
      <c r="H137" s="117"/>
      <c r="I137" s="117"/>
      <c r="J137" s="117"/>
    </row>
    <row r="138" spans="4:10" ht="11.25">
      <c r="D138" s="117"/>
      <c r="E138" s="117"/>
      <c r="F138" s="117"/>
      <c r="G138" s="117"/>
      <c r="H138" s="117"/>
      <c r="I138" s="117"/>
      <c r="J138" s="117"/>
    </row>
    <row r="139" spans="4:10" ht="11.25">
      <c r="D139" s="117"/>
      <c r="E139" s="117"/>
      <c r="F139" s="117"/>
      <c r="G139" s="117"/>
      <c r="H139" s="117"/>
      <c r="I139" s="117"/>
      <c r="J139" s="117"/>
    </row>
    <row r="140" spans="4:10" ht="11.25">
      <c r="D140" s="117"/>
      <c r="E140" s="117"/>
      <c r="F140" s="117"/>
      <c r="G140" s="117"/>
      <c r="H140" s="117"/>
      <c r="I140" s="117"/>
      <c r="J140" s="117"/>
    </row>
    <row r="141" spans="4:10" ht="11.25">
      <c r="D141" s="117"/>
      <c r="E141" s="117"/>
      <c r="F141" s="117"/>
      <c r="G141" s="117"/>
      <c r="H141" s="117"/>
      <c r="I141" s="117"/>
      <c r="J141" s="117"/>
    </row>
    <row r="142" spans="4:10" ht="11.25">
      <c r="D142" s="117"/>
      <c r="E142" s="117"/>
      <c r="F142" s="117"/>
      <c r="G142" s="117"/>
      <c r="H142" s="117"/>
      <c r="I142" s="117"/>
      <c r="J142" s="117"/>
    </row>
    <row r="143" spans="4:10" ht="11.25">
      <c r="D143" s="117"/>
      <c r="E143" s="117"/>
      <c r="F143" s="117"/>
      <c r="G143" s="117"/>
      <c r="H143" s="117"/>
      <c r="I143" s="117"/>
      <c r="J143" s="117"/>
    </row>
    <row r="144" spans="4:10" ht="11.25">
      <c r="D144" s="117"/>
      <c r="E144" s="117"/>
      <c r="F144" s="117"/>
      <c r="G144" s="117"/>
      <c r="H144" s="117"/>
      <c r="I144" s="117"/>
      <c r="J144" s="117"/>
    </row>
    <row r="145" spans="4:10" ht="11.25">
      <c r="D145" s="117"/>
      <c r="E145" s="117"/>
      <c r="F145" s="117"/>
      <c r="G145" s="117"/>
      <c r="H145" s="117"/>
      <c r="I145" s="117"/>
      <c r="J145" s="117"/>
    </row>
    <row r="146" spans="4:10" ht="11.25">
      <c r="D146" s="117"/>
      <c r="E146" s="117"/>
      <c r="F146" s="117"/>
      <c r="G146" s="117"/>
      <c r="H146" s="117"/>
      <c r="I146" s="117"/>
      <c r="J146" s="117"/>
    </row>
    <row r="147" spans="4:10" ht="11.25">
      <c r="D147" s="117"/>
      <c r="E147" s="117"/>
      <c r="F147" s="117"/>
      <c r="G147" s="117"/>
      <c r="H147" s="117"/>
      <c r="I147" s="117"/>
      <c r="J147" s="117"/>
    </row>
    <row r="148" spans="4:10" ht="11.25">
      <c r="D148" s="117"/>
      <c r="E148" s="117"/>
      <c r="F148" s="117"/>
      <c r="G148" s="117"/>
      <c r="H148" s="117"/>
      <c r="I148" s="117"/>
      <c r="J148" s="117"/>
    </row>
    <row r="149" spans="4:10" ht="11.25">
      <c r="D149" s="117"/>
      <c r="E149" s="117"/>
      <c r="F149" s="117"/>
      <c r="G149" s="117"/>
      <c r="H149" s="117"/>
      <c r="I149" s="117"/>
      <c r="J149" s="117"/>
    </row>
    <row r="150" spans="4:10" ht="11.25">
      <c r="D150" s="117"/>
      <c r="E150" s="117"/>
      <c r="F150" s="117"/>
      <c r="G150" s="117"/>
      <c r="H150" s="117"/>
      <c r="I150" s="117"/>
      <c r="J150" s="117"/>
    </row>
    <row r="151" spans="4:10" ht="11.25">
      <c r="D151" s="117"/>
      <c r="E151" s="117"/>
      <c r="F151" s="117"/>
      <c r="G151" s="117"/>
      <c r="H151" s="117"/>
      <c r="I151" s="117"/>
      <c r="J151" s="117"/>
    </row>
    <row r="152" spans="4:10" ht="11.25">
      <c r="D152" s="117"/>
      <c r="E152" s="117"/>
      <c r="F152" s="117"/>
      <c r="G152" s="117"/>
      <c r="H152" s="117"/>
      <c r="I152" s="117"/>
      <c r="J152" s="117"/>
    </row>
    <row r="153" spans="4:10" ht="11.25">
      <c r="D153" s="117"/>
      <c r="E153" s="117"/>
      <c r="F153" s="117"/>
      <c r="G153" s="117"/>
      <c r="H153" s="117"/>
      <c r="I153" s="117"/>
      <c r="J153" s="117"/>
    </row>
    <row r="154" spans="4:10" ht="11.25">
      <c r="D154" s="117"/>
      <c r="E154" s="117"/>
      <c r="F154" s="117"/>
      <c r="G154" s="117"/>
      <c r="H154" s="117"/>
      <c r="I154" s="117"/>
      <c r="J154" s="117"/>
    </row>
    <row r="207" ht="11.25">
      <c r="B207" s="2" t="s">
        <v>124</v>
      </c>
    </row>
    <row r="208" spans="2:9" ht="11.25">
      <c r="B208" s="2" t="s">
        <v>139</v>
      </c>
      <c r="D208" s="337" t="s">
        <v>125</v>
      </c>
      <c r="E208" s="337"/>
      <c r="F208" s="337"/>
      <c r="G208" s="337"/>
      <c r="H208" s="337"/>
      <c r="I208" s="337"/>
    </row>
    <row r="209" spans="4:9" ht="12" thickBot="1">
      <c r="D209" s="338"/>
      <c r="E209" s="338"/>
      <c r="F209" s="338"/>
      <c r="G209" s="338"/>
      <c r="H209" s="338"/>
      <c r="I209" s="338"/>
    </row>
    <row r="210" spans="1:17" ht="12" thickTop="1">
      <c r="A210" s="322" t="s">
        <v>17</v>
      </c>
      <c r="B210" s="324" t="s">
        <v>19</v>
      </c>
      <c r="C210" s="319" t="s">
        <v>20</v>
      </c>
      <c r="D210" s="319" t="s">
        <v>49</v>
      </c>
      <c r="E210" s="319" t="s">
        <v>40</v>
      </c>
      <c r="F210" s="324" t="s">
        <v>6</v>
      </c>
      <c r="G210" s="324"/>
      <c r="H210" s="324" t="s">
        <v>18</v>
      </c>
      <c r="I210" s="324"/>
      <c r="J210" s="324"/>
      <c r="K210" s="324"/>
      <c r="L210" s="324"/>
      <c r="M210" s="324"/>
      <c r="N210" s="324"/>
      <c r="O210" s="324"/>
      <c r="P210" s="324"/>
      <c r="Q210" s="327"/>
    </row>
    <row r="211" spans="1:17" ht="11.25">
      <c r="A211" s="323"/>
      <c r="B211" s="318"/>
      <c r="C211" s="317"/>
      <c r="D211" s="317"/>
      <c r="E211" s="317"/>
      <c r="F211" s="317" t="s">
        <v>74</v>
      </c>
      <c r="G211" s="317" t="s">
        <v>75</v>
      </c>
      <c r="H211" s="318" t="s">
        <v>16</v>
      </c>
      <c r="I211" s="318"/>
      <c r="J211" s="318"/>
      <c r="K211" s="318"/>
      <c r="L211" s="318"/>
      <c r="M211" s="318"/>
      <c r="N211" s="318"/>
      <c r="O211" s="318"/>
      <c r="P211" s="318"/>
      <c r="Q211" s="325"/>
    </row>
    <row r="212" spans="1:17" ht="11.25">
      <c r="A212" s="323"/>
      <c r="B212" s="318"/>
      <c r="C212" s="317"/>
      <c r="D212" s="317"/>
      <c r="E212" s="317"/>
      <c r="F212" s="317"/>
      <c r="G212" s="317"/>
      <c r="H212" s="317" t="s">
        <v>22</v>
      </c>
      <c r="I212" s="318" t="s">
        <v>23</v>
      </c>
      <c r="J212" s="318"/>
      <c r="K212" s="318"/>
      <c r="L212" s="318"/>
      <c r="M212" s="318"/>
      <c r="N212" s="318"/>
      <c r="O212" s="318"/>
      <c r="P212" s="318"/>
      <c r="Q212" s="325"/>
    </row>
    <row r="213" spans="1:17" ht="11.25">
      <c r="A213" s="323"/>
      <c r="B213" s="318"/>
      <c r="C213" s="317"/>
      <c r="D213" s="317"/>
      <c r="E213" s="317"/>
      <c r="F213" s="317"/>
      <c r="G213" s="317"/>
      <c r="H213" s="317"/>
      <c r="I213" s="318" t="s">
        <v>51</v>
      </c>
      <c r="J213" s="318"/>
      <c r="K213" s="318"/>
      <c r="L213" s="318"/>
      <c r="M213" s="318" t="s">
        <v>21</v>
      </c>
      <c r="N213" s="318"/>
      <c r="O213" s="318"/>
      <c r="P213" s="318"/>
      <c r="Q213" s="325"/>
    </row>
    <row r="214" spans="1:17" ht="11.25">
      <c r="A214" s="323"/>
      <c r="B214" s="318"/>
      <c r="C214" s="317"/>
      <c r="D214" s="317"/>
      <c r="E214" s="317"/>
      <c r="F214" s="317"/>
      <c r="G214" s="317"/>
      <c r="H214" s="317"/>
      <c r="I214" s="317" t="s">
        <v>24</v>
      </c>
      <c r="J214" s="318" t="s">
        <v>25</v>
      </c>
      <c r="K214" s="318"/>
      <c r="L214" s="318"/>
      <c r="M214" s="317" t="s">
        <v>26</v>
      </c>
      <c r="N214" s="317" t="s">
        <v>25</v>
      </c>
      <c r="O214" s="317"/>
      <c r="P214" s="317"/>
      <c r="Q214" s="326"/>
    </row>
    <row r="215" spans="1:17" ht="42">
      <c r="A215" s="323"/>
      <c r="B215" s="318"/>
      <c r="C215" s="317"/>
      <c r="D215" s="317"/>
      <c r="E215" s="317"/>
      <c r="F215" s="317"/>
      <c r="G215" s="317"/>
      <c r="H215" s="317"/>
      <c r="I215" s="317"/>
      <c r="J215" s="1" t="s">
        <v>39</v>
      </c>
      <c r="K215" s="1" t="s">
        <v>27</v>
      </c>
      <c r="L215" s="1" t="s">
        <v>29</v>
      </c>
      <c r="M215" s="317"/>
      <c r="N215" s="1" t="s">
        <v>28</v>
      </c>
      <c r="O215" s="1" t="s">
        <v>39</v>
      </c>
      <c r="P215" s="1" t="s">
        <v>27</v>
      </c>
      <c r="Q215" s="16" t="s">
        <v>29</v>
      </c>
    </row>
    <row r="216" spans="1:17" ht="12" thickBot="1">
      <c r="A216" s="17">
        <v>1</v>
      </c>
      <c r="B216" s="18">
        <v>2</v>
      </c>
      <c r="C216" s="18">
        <v>3</v>
      </c>
      <c r="D216" s="18">
        <v>4</v>
      </c>
      <c r="E216" s="18">
        <v>5</v>
      </c>
      <c r="F216" s="18">
        <v>6</v>
      </c>
      <c r="G216" s="18">
        <v>7</v>
      </c>
      <c r="H216" s="18">
        <v>8</v>
      </c>
      <c r="I216" s="18">
        <v>9</v>
      </c>
      <c r="J216" s="18">
        <v>10</v>
      </c>
      <c r="K216" s="18">
        <v>11</v>
      </c>
      <c r="L216" s="18">
        <v>12</v>
      </c>
      <c r="M216" s="18">
        <v>13</v>
      </c>
      <c r="N216" s="18">
        <v>14</v>
      </c>
      <c r="O216" s="18">
        <v>15</v>
      </c>
      <c r="P216" s="18">
        <v>16</v>
      </c>
      <c r="Q216" s="19">
        <v>17</v>
      </c>
    </row>
    <row r="217" spans="1:17" ht="12.75" thickBot="1" thickTop="1">
      <c r="A217" s="20">
        <v>1</v>
      </c>
      <c r="B217" s="21" t="s">
        <v>30</v>
      </c>
      <c r="C217" s="320" t="s">
        <v>15</v>
      </c>
      <c r="D217" s="321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 ht="12" thickTop="1">
      <c r="A218" s="301" t="s">
        <v>33</v>
      </c>
      <c r="B218" s="70" t="s">
        <v>66</v>
      </c>
      <c r="C218" s="71"/>
      <c r="D218" s="71"/>
      <c r="E218" s="72"/>
      <c r="F218" s="72"/>
      <c r="G218" s="72"/>
      <c r="H218" s="72"/>
      <c r="I218" s="72"/>
      <c r="J218" s="71"/>
      <c r="K218" s="71"/>
      <c r="L218" s="71"/>
      <c r="M218" s="72"/>
      <c r="N218" s="71"/>
      <c r="O218" s="71"/>
      <c r="P218" s="71"/>
      <c r="Q218" s="73"/>
    </row>
    <row r="219" spans="1:17" ht="22.5">
      <c r="A219" s="295"/>
      <c r="B219" s="74" t="s">
        <v>67</v>
      </c>
      <c r="C219" s="75"/>
      <c r="D219" s="75"/>
      <c r="E219" s="76"/>
      <c r="F219" s="76"/>
      <c r="G219" s="76"/>
      <c r="H219" s="76"/>
      <c r="I219" s="76"/>
      <c r="J219" s="75"/>
      <c r="K219" s="75"/>
      <c r="L219" s="75"/>
      <c r="M219" s="76"/>
      <c r="N219" s="75"/>
      <c r="O219" s="75"/>
      <c r="P219" s="75"/>
      <c r="Q219" s="77"/>
    </row>
    <row r="220" spans="1:17" ht="22.5">
      <c r="A220" s="295"/>
      <c r="B220" s="74" t="s">
        <v>69</v>
      </c>
      <c r="C220" s="75"/>
      <c r="D220" s="75"/>
      <c r="E220" s="76"/>
      <c r="F220" s="76"/>
      <c r="G220" s="76"/>
      <c r="H220" s="76"/>
      <c r="I220" s="76"/>
      <c r="J220" s="75"/>
      <c r="K220" s="75"/>
      <c r="L220" s="75"/>
      <c r="M220" s="76"/>
      <c r="N220" s="75"/>
      <c r="O220" s="75"/>
      <c r="P220" s="75"/>
      <c r="Q220" s="77"/>
    </row>
    <row r="221" spans="1:17" ht="22.5">
      <c r="A221" s="295"/>
      <c r="B221" s="74" t="s">
        <v>126</v>
      </c>
      <c r="C221" s="75"/>
      <c r="D221" s="78" t="s">
        <v>72</v>
      </c>
      <c r="E221" s="76"/>
      <c r="F221" s="76"/>
      <c r="G221" s="76"/>
      <c r="H221" s="76"/>
      <c r="I221" s="76"/>
      <c r="J221" s="75"/>
      <c r="K221" s="75"/>
      <c r="L221" s="75"/>
      <c r="M221" s="76"/>
      <c r="N221" s="75"/>
      <c r="O221" s="75"/>
      <c r="P221" s="75"/>
      <c r="Q221" s="77"/>
    </row>
    <row r="222" spans="1:17" ht="11.25">
      <c r="A222" s="295"/>
      <c r="B222" s="79" t="s">
        <v>32</v>
      </c>
      <c r="C222" s="75"/>
      <c r="D222" s="7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7"/>
    </row>
    <row r="223" spans="1:17" ht="11.25">
      <c r="A223" s="295"/>
      <c r="B223" s="79"/>
      <c r="C223" s="75"/>
      <c r="D223" s="75"/>
      <c r="E223" s="60"/>
      <c r="F223" s="60"/>
      <c r="G223" s="60"/>
      <c r="H223" s="60"/>
      <c r="I223" s="60"/>
      <c r="J223" s="59"/>
      <c r="K223" s="59"/>
      <c r="L223" s="59"/>
      <c r="M223" s="60"/>
      <c r="N223" s="59"/>
      <c r="O223" s="59"/>
      <c r="P223" s="59"/>
      <c r="Q223" s="61"/>
    </row>
    <row r="224" spans="1:17" ht="11.25">
      <c r="A224" s="43"/>
      <c r="B224" s="79" t="s">
        <v>77</v>
      </c>
      <c r="C224" s="75"/>
      <c r="D224" s="75"/>
      <c r="E224" s="60"/>
      <c r="F224" s="60"/>
      <c r="G224" s="60"/>
      <c r="H224" s="60"/>
      <c r="I224" s="60"/>
      <c r="J224" s="59"/>
      <c r="K224" s="59"/>
      <c r="L224" s="59"/>
      <c r="M224" s="60"/>
      <c r="N224" s="59"/>
      <c r="O224" s="59"/>
      <c r="P224" s="59"/>
      <c r="Q224" s="61"/>
    </row>
    <row r="225" spans="1:17" ht="11.25">
      <c r="A225" s="334" t="s">
        <v>34</v>
      </c>
      <c r="B225" s="107" t="s">
        <v>66</v>
      </c>
      <c r="C225" s="108"/>
      <c r="D225" s="108"/>
      <c r="E225" s="109"/>
      <c r="F225" s="109"/>
      <c r="G225" s="109"/>
      <c r="H225" s="109"/>
      <c r="I225" s="109"/>
      <c r="J225" s="108"/>
      <c r="K225" s="108"/>
      <c r="L225" s="108"/>
      <c r="M225" s="109"/>
      <c r="N225" s="108"/>
      <c r="O225" s="108"/>
      <c r="P225" s="108"/>
      <c r="Q225" s="108"/>
    </row>
    <row r="226" spans="1:17" ht="22.5">
      <c r="A226" s="335"/>
      <c r="B226" s="110" t="s">
        <v>67</v>
      </c>
      <c r="C226" s="67"/>
      <c r="D226" s="67"/>
      <c r="E226" s="65"/>
      <c r="F226" s="65"/>
      <c r="G226" s="65"/>
      <c r="H226" s="65"/>
      <c r="I226" s="65"/>
      <c r="J226" s="67"/>
      <c r="K226" s="67"/>
      <c r="L226" s="67"/>
      <c r="M226" s="65"/>
      <c r="N226" s="67"/>
      <c r="O226" s="67"/>
      <c r="P226" s="67"/>
      <c r="Q226" s="67"/>
    </row>
    <row r="227" spans="1:17" ht="22.5">
      <c r="A227" s="335"/>
      <c r="B227" s="110" t="s">
        <v>69</v>
      </c>
      <c r="C227" s="67"/>
      <c r="D227" s="67"/>
      <c r="E227" s="65"/>
      <c r="F227" s="65"/>
      <c r="G227" s="65"/>
      <c r="H227" s="65"/>
      <c r="I227" s="65"/>
      <c r="J227" s="67"/>
      <c r="K227" s="67"/>
      <c r="L227" s="67"/>
      <c r="M227" s="65"/>
      <c r="N227" s="67"/>
      <c r="O227" s="67"/>
      <c r="P227" s="67"/>
      <c r="Q227" s="67"/>
    </row>
    <row r="228" spans="1:17" ht="22.5">
      <c r="A228" s="335"/>
      <c r="B228" s="110" t="s">
        <v>127</v>
      </c>
      <c r="C228" s="67"/>
      <c r="D228" s="111" t="s">
        <v>98</v>
      </c>
      <c r="E228" s="65"/>
      <c r="F228" s="65"/>
      <c r="G228" s="65"/>
      <c r="H228" s="65"/>
      <c r="I228" s="65"/>
      <c r="J228" s="67"/>
      <c r="K228" s="67"/>
      <c r="L228" s="67"/>
      <c r="M228" s="65"/>
      <c r="N228" s="67"/>
      <c r="O228" s="67"/>
      <c r="P228" s="67"/>
      <c r="Q228" s="67"/>
    </row>
    <row r="229" spans="1:17" ht="11.25">
      <c r="A229" s="335"/>
      <c r="B229" s="64" t="s">
        <v>32</v>
      </c>
      <c r="C229" s="67"/>
      <c r="D229" s="67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</row>
    <row r="230" spans="1:17" ht="11.25">
      <c r="A230" s="335"/>
      <c r="B230" s="64"/>
      <c r="C230" s="67"/>
      <c r="D230" s="67"/>
      <c r="E230" s="65"/>
      <c r="F230" s="65"/>
      <c r="G230" s="65"/>
      <c r="H230" s="65"/>
      <c r="I230" s="65"/>
      <c r="J230" s="67"/>
      <c r="K230" s="67"/>
      <c r="L230" s="67"/>
      <c r="M230" s="65"/>
      <c r="N230" s="67"/>
      <c r="O230" s="67"/>
      <c r="P230" s="67"/>
      <c r="Q230" s="67"/>
    </row>
    <row r="231" spans="1:17" ht="11.25">
      <c r="A231" s="336"/>
      <c r="B231" s="112" t="s">
        <v>77</v>
      </c>
      <c r="C231" s="113"/>
      <c r="D231" s="113"/>
      <c r="E231" s="114"/>
      <c r="F231" s="114"/>
      <c r="G231" s="114"/>
      <c r="H231" s="114"/>
      <c r="I231" s="114"/>
      <c r="J231" s="113"/>
      <c r="K231" s="113"/>
      <c r="L231" s="113"/>
      <c r="M231" s="114"/>
      <c r="N231" s="113"/>
      <c r="O231" s="113"/>
      <c r="P231" s="113"/>
      <c r="Q231" s="113"/>
    </row>
  </sheetData>
  <sheetProtection/>
  <mergeCells count="66">
    <mergeCell ref="A107:A113"/>
    <mergeCell ref="O1:Q1"/>
    <mergeCell ref="A1:M1"/>
    <mergeCell ref="A210:A215"/>
    <mergeCell ref="A95:A100"/>
    <mergeCell ref="B210:B215"/>
    <mergeCell ref="H211:Q211"/>
    <mergeCell ref="E210:E215"/>
    <mergeCell ref="F210:G210"/>
    <mergeCell ref="H210:Q210"/>
    <mergeCell ref="A225:A231"/>
    <mergeCell ref="D208:I209"/>
    <mergeCell ref="C217:D217"/>
    <mergeCell ref="A218:A223"/>
    <mergeCell ref="I214:I215"/>
    <mergeCell ref="I212:Q212"/>
    <mergeCell ref="I213:L213"/>
    <mergeCell ref="M213:Q213"/>
    <mergeCell ref="N214:Q214"/>
    <mergeCell ref="J214:L214"/>
    <mergeCell ref="F3:G3"/>
    <mergeCell ref="D210:D215"/>
    <mergeCell ref="G119:H119"/>
    <mergeCell ref="H212:H215"/>
    <mergeCell ref="G122:H122"/>
    <mergeCell ref="C36:D36"/>
    <mergeCell ref="G118:H118"/>
    <mergeCell ref="G211:G215"/>
    <mergeCell ref="C210:C215"/>
    <mergeCell ref="F211:F215"/>
    <mergeCell ref="B3:B8"/>
    <mergeCell ref="M6:Q6"/>
    <mergeCell ref="N7:Q7"/>
    <mergeCell ref="I7:I8"/>
    <mergeCell ref="H3:Q3"/>
    <mergeCell ref="H4:Q4"/>
    <mergeCell ref="I5:Q5"/>
    <mergeCell ref="M7:M8"/>
    <mergeCell ref="H5:H8"/>
    <mergeCell ref="I6:L6"/>
    <mergeCell ref="M214:M215"/>
    <mergeCell ref="A18:A24"/>
    <mergeCell ref="G4:G8"/>
    <mergeCell ref="J7:L7"/>
    <mergeCell ref="F4:F8"/>
    <mergeCell ref="E3:E8"/>
    <mergeCell ref="C3:C8"/>
    <mergeCell ref="C10:D10"/>
    <mergeCell ref="D3:D8"/>
    <mergeCell ref="A3:A8"/>
    <mergeCell ref="A11:A17"/>
    <mergeCell ref="C114:D114"/>
    <mergeCell ref="C54:D54"/>
    <mergeCell ref="C80:D80"/>
    <mergeCell ref="A114:B114"/>
    <mergeCell ref="A67:A72"/>
    <mergeCell ref="A79:A87"/>
    <mergeCell ref="A61:A66"/>
    <mergeCell ref="A88:A94"/>
    <mergeCell ref="A73:A78"/>
    <mergeCell ref="A101:A106"/>
    <mergeCell ref="A55:A60"/>
    <mergeCell ref="A25:A32"/>
    <mergeCell ref="A47:A53"/>
    <mergeCell ref="A40:A46"/>
    <mergeCell ref="A33:A39"/>
  </mergeCells>
  <printOptions horizontalCentered="1"/>
  <pageMargins left="0.1968503937007874" right="0.1968503937007874" top="0.3937007874015748" bottom="0.1968503937007874" header="0.1968503937007874" footer="0.5118110236220472"/>
  <pageSetup firstPageNumber="26" useFirstPageNumber="1" horizontalDpi="600" verticalDpi="600" orientation="landscape" paperSize="9" scale="67" r:id="rId1"/>
  <headerFooter alignWithMargins="0">
    <oddHeader>&amp;R&amp;9
</oddHeader>
  </headerFooter>
  <rowBreaks count="3" manualBreakCount="3">
    <brk id="46" max="18" man="1"/>
    <brk id="87" max="18" man="1"/>
    <brk id="1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workbookViewId="0" topLeftCell="A1">
      <selection activeCell="B12" sqref="B12"/>
    </sheetView>
  </sheetViews>
  <sheetFormatPr defaultColWidth="9.00390625" defaultRowHeight="12.75"/>
  <cols>
    <col min="1" max="1" width="4.75390625" style="182" customWidth="1"/>
    <col min="2" max="2" width="36.75390625" style="182" customWidth="1"/>
    <col min="3" max="3" width="5.875" style="182" customWidth="1"/>
    <col min="4" max="4" width="7.875" style="182" customWidth="1"/>
    <col min="5" max="5" width="11.875" style="182" customWidth="1"/>
    <col min="6" max="6" width="10.75390625" style="182" customWidth="1"/>
    <col min="7" max="7" width="10.625" style="182" customWidth="1"/>
    <col min="8" max="8" width="7.00390625" style="182" customWidth="1"/>
    <col min="9" max="9" width="9.875" style="182" customWidth="1"/>
    <col min="10" max="10" width="10.25390625" style="182" customWidth="1"/>
    <col min="11" max="11" width="8.875" style="182" customWidth="1"/>
    <col min="12" max="12" width="11.00390625" style="182" customWidth="1"/>
    <col min="13" max="13" width="12.75390625" style="182" hidden="1" customWidth="1"/>
    <col min="14" max="16384" width="9.125" style="182" customWidth="1"/>
  </cols>
  <sheetData>
    <row r="1" spans="1:12" ht="16.5">
      <c r="A1" s="281" t="s">
        <v>163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0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3" ht="15" customHeight="1">
      <c r="A3" s="282" t="s">
        <v>17</v>
      </c>
      <c r="B3" s="282" t="s">
        <v>1</v>
      </c>
      <c r="C3" s="283" t="s">
        <v>3</v>
      </c>
      <c r="D3" s="283" t="s">
        <v>4</v>
      </c>
      <c r="E3" s="276" t="s">
        <v>164</v>
      </c>
      <c r="F3" s="286" t="s">
        <v>165</v>
      </c>
      <c r="G3" s="287"/>
      <c r="H3" s="287"/>
      <c r="I3" s="288"/>
      <c r="J3" s="276" t="s">
        <v>8</v>
      </c>
      <c r="K3" s="276"/>
      <c r="L3" s="276" t="s">
        <v>166</v>
      </c>
      <c r="M3" s="276" t="s">
        <v>167</v>
      </c>
    </row>
    <row r="4" spans="1:13" ht="15" customHeight="1">
      <c r="A4" s="282"/>
      <c r="B4" s="282"/>
      <c r="C4" s="284"/>
      <c r="D4" s="284"/>
      <c r="E4" s="276"/>
      <c r="F4" s="276" t="s">
        <v>7</v>
      </c>
      <c r="G4" s="279" t="s">
        <v>6</v>
      </c>
      <c r="H4" s="289"/>
      <c r="I4" s="280"/>
      <c r="J4" s="276" t="s">
        <v>7</v>
      </c>
      <c r="K4" s="276" t="s">
        <v>168</v>
      </c>
      <c r="L4" s="276"/>
      <c r="M4" s="276"/>
    </row>
    <row r="5" spans="1:13" ht="18" customHeight="1">
      <c r="A5" s="282"/>
      <c r="B5" s="282"/>
      <c r="C5" s="284"/>
      <c r="D5" s="284"/>
      <c r="E5" s="276"/>
      <c r="F5" s="276"/>
      <c r="G5" s="277" t="s">
        <v>169</v>
      </c>
      <c r="H5" s="279" t="s">
        <v>6</v>
      </c>
      <c r="I5" s="280"/>
      <c r="J5" s="276"/>
      <c r="K5" s="276"/>
      <c r="L5" s="276"/>
      <c r="M5" s="276"/>
    </row>
    <row r="6" spans="1:13" ht="42" customHeight="1">
      <c r="A6" s="282"/>
      <c r="B6" s="282"/>
      <c r="C6" s="285"/>
      <c r="D6" s="285"/>
      <c r="E6" s="276"/>
      <c r="F6" s="276"/>
      <c r="G6" s="278"/>
      <c r="H6" s="180" t="s">
        <v>170</v>
      </c>
      <c r="I6" s="180" t="s">
        <v>171</v>
      </c>
      <c r="J6" s="276"/>
      <c r="K6" s="276"/>
      <c r="L6" s="276"/>
      <c r="M6" s="276"/>
    </row>
    <row r="7" spans="1:13" ht="7.5" customHeight="1">
      <c r="A7" s="183">
        <v>1</v>
      </c>
      <c r="B7" s="183">
        <v>2</v>
      </c>
      <c r="C7" s="183">
        <v>3</v>
      </c>
      <c r="D7" s="183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183">
        <v>10</v>
      </c>
      <c r="K7" s="183">
        <v>11</v>
      </c>
      <c r="L7" s="183"/>
      <c r="M7" s="183">
        <v>13</v>
      </c>
    </row>
    <row r="8" spans="1:13" ht="24.75" customHeight="1">
      <c r="A8" s="12" t="s">
        <v>9</v>
      </c>
      <c r="B8" s="184" t="s">
        <v>172</v>
      </c>
      <c r="C8" s="185" t="s">
        <v>43</v>
      </c>
      <c r="D8" s="185" t="s">
        <v>44</v>
      </c>
      <c r="E8" s="186">
        <v>3032</v>
      </c>
      <c r="F8" s="186">
        <f aca="true" t="shared" si="0" ref="F8:F19">G8</f>
        <v>30110</v>
      </c>
      <c r="G8" s="186">
        <v>30110</v>
      </c>
      <c r="H8" s="12" t="s">
        <v>15</v>
      </c>
      <c r="I8" s="12" t="s">
        <v>15</v>
      </c>
      <c r="J8" s="186">
        <v>31295</v>
      </c>
      <c r="K8" s="12" t="s">
        <v>15</v>
      </c>
      <c r="L8" s="186">
        <f aca="true" t="shared" si="1" ref="L8:L24">E8+F8-J8</f>
        <v>1847</v>
      </c>
      <c r="M8" s="186">
        <v>0</v>
      </c>
    </row>
    <row r="9" spans="1:13" ht="24.75" customHeight="1">
      <c r="A9" s="12" t="s">
        <v>10</v>
      </c>
      <c r="B9" s="184" t="s">
        <v>173</v>
      </c>
      <c r="C9" s="185" t="s">
        <v>43</v>
      </c>
      <c r="D9" s="185" t="s">
        <v>44</v>
      </c>
      <c r="E9" s="186">
        <v>4008</v>
      </c>
      <c r="F9" s="186">
        <f t="shared" si="0"/>
        <v>1580</v>
      </c>
      <c r="G9" s="186">
        <v>1580</v>
      </c>
      <c r="H9" s="12" t="s">
        <v>15</v>
      </c>
      <c r="I9" s="12" t="s">
        <v>15</v>
      </c>
      <c r="J9" s="186">
        <v>2330</v>
      </c>
      <c r="K9" s="12" t="s">
        <v>15</v>
      </c>
      <c r="L9" s="186">
        <f t="shared" si="1"/>
        <v>3258</v>
      </c>
      <c r="M9" s="186">
        <v>0</v>
      </c>
    </row>
    <row r="10" spans="1:13" ht="24.75" customHeight="1">
      <c r="A10" s="12" t="s">
        <v>11</v>
      </c>
      <c r="B10" s="184" t="s">
        <v>174</v>
      </c>
      <c r="C10" s="185" t="s">
        <v>43</v>
      </c>
      <c r="D10" s="185" t="s">
        <v>45</v>
      </c>
      <c r="E10" s="186">
        <v>1153</v>
      </c>
      <c r="F10" s="186">
        <f t="shared" si="0"/>
        <v>3100</v>
      </c>
      <c r="G10" s="186">
        <v>3100</v>
      </c>
      <c r="H10" s="12" t="s">
        <v>15</v>
      </c>
      <c r="I10" s="12" t="s">
        <v>15</v>
      </c>
      <c r="J10" s="186">
        <v>4253</v>
      </c>
      <c r="K10" s="12" t="s">
        <v>15</v>
      </c>
      <c r="L10" s="186">
        <f t="shared" si="1"/>
        <v>0</v>
      </c>
      <c r="M10" s="186">
        <v>0</v>
      </c>
    </row>
    <row r="11" spans="1:13" ht="24.75" customHeight="1">
      <c r="A11" s="12" t="s">
        <v>2</v>
      </c>
      <c r="B11" s="184" t="s">
        <v>175</v>
      </c>
      <c r="C11" s="185" t="s">
        <v>43</v>
      </c>
      <c r="D11" s="185" t="s">
        <v>45</v>
      </c>
      <c r="E11" s="186">
        <v>3291</v>
      </c>
      <c r="F11" s="186">
        <f t="shared" si="0"/>
        <v>7722</v>
      </c>
      <c r="G11" s="186">
        <v>7722</v>
      </c>
      <c r="H11" s="12" t="s">
        <v>15</v>
      </c>
      <c r="I11" s="12" t="s">
        <v>15</v>
      </c>
      <c r="J11" s="186">
        <v>8922</v>
      </c>
      <c r="K11" s="12" t="s">
        <v>15</v>
      </c>
      <c r="L11" s="186">
        <f t="shared" si="1"/>
        <v>2091</v>
      </c>
      <c r="M11" s="186">
        <v>0</v>
      </c>
    </row>
    <row r="12" spans="1:13" ht="24.75" customHeight="1">
      <c r="A12" s="12" t="s">
        <v>12</v>
      </c>
      <c r="B12" s="184" t="s">
        <v>176</v>
      </c>
      <c r="C12" s="185" t="s">
        <v>43</v>
      </c>
      <c r="D12" s="185" t="s">
        <v>45</v>
      </c>
      <c r="E12" s="186">
        <v>42168</v>
      </c>
      <c r="F12" s="186">
        <f t="shared" si="0"/>
        <v>37800</v>
      </c>
      <c r="G12" s="186">
        <v>37800</v>
      </c>
      <c r="H12" s="12" t="s">
        <v>15</v>
      </c>
      <c r="I12" s="12" t="s">
        <v>15</v>
      </c>
      <c r="J12" s="186">
        <v>71768</v>
      </c>
      <c r="K12" s="12" t="s">
        <v>15</v>
      </c>
      <c r="L12" s="186">
        <f t="shared" si="1"/>
        <v>8200</v>
      </c>
      <c r="M12" s="186">
        <v>0</v>
      </c>
    </row>
    <row r="13" spans="1:13" ht="24.75" customHeight="1">
      <c r="A13" s="12" t="s">
        <v>13</v>
      </c>
      <c r="B13" s="184" t="s">
        <v>177</v>
      </c>
      <c r="C13" s="185" t="s">
        <v>43</v>
      </c>
      <c r="D13" s="185" t="s">
        <v>45</v>
      </c>
      <c r="E13" s="186">
        <v>3608</v>
      </c>
      <c r="F13" s="186">
        <f t="shared" si="0"/>
        <v>39000</v>
      </c>
      <c r="G13" s="186">
        <v>39000</v>
      </c>
      <c r="H13" s="12" t="s">
        <v>15</v>
      </c>
      <c r="I13" s="12" t="s">
        <v>15</v>
      </c>
      <c r="J13" s="186">
        <v>36000</v>
      </c>
      <c r="K13" s="12" t="s">
        <v>15</v>
      </c>
      <c r="L13" s="186">
        <f t="shared" si="1"/>
        <v>6608</v>
      </c>
      <c r="M13" s="186">
        <v>0</v>
      </c>
    </row>
    <row r="14" spans="1:13" ht="24.75" customHeight="1">
      <c r="A14" s="12" t="s">
        <v>46</v>
      </c>
      <c r="B14" s="187" t="s">
        <v>177</v>
      </c>
      <c r="C14" s="188" t="s">
        <v>178</v>
      </c>
      <c r="D14" s="188" t="s">
        <v>179</v>
      </c>
      <c r="E14" s="189">
        <v>8496</v>
      </c>
      <c r="F14" s="186">
        <f t="shared" si="0"/>
        <v>42650</v>
      </c>
      <c r="G14" s="189">
        <v>42650</v>
      </c>
      <c r="H14" s="13" t="s">
        <v>15</v>
      </c>
      <c r="I14" s="13" t="s">
        <v>15</v>
      </c>
      <c r="J14" s="189">
        <v>43546</v>
      </c>
      <c r="K14" s="13" t="s">
        <v>15</v>
      </c>
      <c r="L14" s="186">
        <f t="shared" si="1"/>
        <v>7600</v>
      </c>
      <c r="M14" s="189">
        <v>0</v>
      </c>
    </row>
    <row r="15" spans="1:13" ht="24.75" customHeight="1">
      <c r="A15" s="12" t="s">
        <v>53</v>
      </c>
      <c r="B15" s="184" t="s">
        <v>180</v>
      </c>
      <c r="C15" s="185" t="s">
        <v>162</v>
      </c>
      <c r="D15" s="185" t="s">
        <v>159</v>
      </c>
      <c r="E15" s="186">
        <v>2565</v>
      </c>
      <c r="F15" s="186">
        <f t="shared" si="0"/>
        <v>10100</v>
      </c>
      <c r="G15" s="186">
        <v>10100</v>
      </c>
      <c r="H15" s="12" t="s">
        <v>15</v>
      </c>
      <c r="I15" s="12" t="s">
        <v>15</v>
      </c>
      <c r="J15" s="186">
        <v>12539</v>
      </c>
      <c r="K15" s="12" t="s">
        <v>15</v>
      </c>
      <c r="L15" s="186">
        <f t="shared" si="1"/>
        <v>126</v>
      </c>
      <c r="M15" s="186">
        <v>0</v>
      </c>
    </row>
    <row r="16" spans="1:13" ht="24.75" customHeight="1">
      <c r="A16" s="12" t="s">
        <v>54</v>
      </c>
      <c r="B16" s="184" t="s">
        <v>181</v>
      </c>
      <c r="C16" s="185" t="s">
        <v>178</v>
      </c>
      <c r="D16" s="185" t="s">
        <v>182</v>
      </c>
      <c r="E16" s="186">
        <v>22043</v>
      </c>
      <c r="F16" s="186">
        <f t="shared" si="0"/>
        <v>53200</v>
      </c>
      <c r="G16" s="186">
        <v>53200</v>
      </c>
      <c r="H16" s="12" t="s">
        <v>15</v>
      </c>
      <c r="I16" s="12" t="s">
        <v>15</v>
      </c>
      <c r="J16" s="186">
        <v>50600</v>
      </c>
      <c r="K16" s="12" t="s">
        <v>15</v>
      </c>
      <c r="L16" s="186">
        <f t="shared" si="1"/>
        <v>24643</v>
      </c>
      <c r="M16" s="186">
        <v>0</v>
      </c>
    </row>
    <row r="17" spans="1:13" ht="24.75" customHeight="1">
      <c r="A17" s="12" t="s">
        <v>55</v>
      </c>
      <c r="B17" s="184" t="s">
        <v>183</v>
      </c>
      <c r="C17" s="185" t="s">
        <v>178</v>
      </c>
      <c r="D17" s="185" t="s">
        <v>182</v>
      </c>
      <c r="E17" s="186">
        <v>35229</v>
      </c>
      <c r="F17" s="186">
        <f t="shared" si="0"/>
        <v>85600</v>
      </c>
      <c r="G17" s="186">
        <v>85600</v>
      </c>
      <c r="H17" s="12" t="s">
        <v>15</v>
      </c>
      <c r="I17" s="12" t="s">
        <v>15</v>
      </c>
      <c r="J17" s="186">
        <v>120829</v>
      </c>
      <c r="K17" s="12" t="s">
        <v>15</v>
      </c>
      <c r="L17" s="186">
        <f t="shared" si="1"/>
        <v>0</v>
      </c>
      <c r="M17" s="186">
        <v>0</v>
      </c>
    </row>
    <row r="18" spans="1:13" ht="24.75" customHeight="1">
      <c r="A18" s="12" t="s">
        <v>56</v>
      </c>
      <c r="B18" s="184" t="s">
        <v>183</v>
      </c>
      <c r="C18" s="185" t="s">
        <v>178</v>
      </c>
      <c r="D18" s="185" t="s">
        <v>179</v>
      </c>
      <c r="E18" s="186">
        <v>386</v>
      </c>
      <c r="F18" s="186">
        <f t="shared" si="0"/>
        <v>0</v>
      </c>
      <c r="G18" s="186">
        <v>0</v>
      </c>
      <c r="H18" s="12" t="s">
        <v>15</v>
      </c>
      <c r="I18" s="12" t="s">
        <v>15</v>
      </c>
      <c r="J18" s="186">
        <v>386</v>
      </c>
      <c r="K18" s="12" t="s">
        <v>15</v>
      </c>
      <c r="L18" s="186">
        <f t="shared" si="1"/>
        <v>0</v>
      </c>
      <c r="M18" s="186">
        <v>0</v>
      </c>
    </row>
    <row r="19" spans="1:13" ht="24.75" customHeight="1">
      <c r="A19" s="12" t="s">
        <v>57</v>
      </c>
      <c r="B19" s="187" t="s">
        <v>184</v>
      </c>
      <c r="C19" s="188" t="s">
        <v>185</v>
      </c>
      <c r="D19" s="188" t="s">
        <v>42</v>
      </c>
      <c r="E19" s="189">
        <v>24</v>
      </c>
      <c r="F19" s="186">
        <f t="shared" si="0"/>
        <v>20200</v>
      </c>
      <c r="G19" s="189">
        <v>20200</v>
      </c>
      <c r="H19" s="13" t="s">
        <v>15</v>
      </c>
      <c r="I19" s="13" t="s">
        <v>15</v>
      </c>
      <c r="J19" s="189">
        <v>20224</v>
      </c>
      <c r="K19" s="13" t="s">
        <v>15</v>
      </c>
      <c r="L19" s="186">
        <f t="shared" si="1"/>
        <v>0</v>
      </c>
      <c r="M19" s="189"/>
    </row>
    <row r="20" spans="1:13" ht="24.75" customHeight="1">
      <c r="A20" s="12" t="s">
        <v>60</v>
      </c>
      <c r="B20" s="187" t="s">
        <v>186</v>
      </c>
      <c r="C20" s="188" t="s">
        <v>178</v>
      </c>
      <c r="D20" s="188" t="s">
        <v>90</v>
      </c>
      <c r="E20" s="189">
        <v>4.96</v>
      </c>
      <c r="F20" s="189">
        <v>0</v>
      </c>
      <c r="G20" s="189">
        <v>0</v>
      </c>
      <c r="H20" s="13" t="s">
        <v>15</v>
      </c>
      <c r="I20" s="13" t="s">
        <v>15</v>
      </c>
      <c r="J20" s="189">
        <v>0</v>
      </c>
      <c r="K20" s="13" t="s">
        <v>15</v>
      </c>
      <c r="L20" s="190">
        <f t="shared" si="1"/>
        <v>4.96</v>
      </c>
      <c r="M20" s="189">
        <v>0</v>
      </c>
    </row>
    <row r="21" spans="1:13" ht="24.75" customHeight="1">
      <c r="A21" s="12" t="s">
        <v>61</v>
      </c>
      <c r="B21" s="191" t="s">
        <v>47</v>
      </c>
      <c r="C21" s="192" t="s">
        <v>156</v>
      </c>
      <c r="D21" s="192" t="s">
        <v>87</v>
      </c>
      <c r="E21" s="189">
        <v>9</v>
      </c>
      <c r="F21" s="186">
        <v>1</v>
      </c>
      <c r="G21" s="189">
        <v>1</v>
      </c>
      <c r="H21" s="13"/>
      <c r="I21" s="13"/>
      <c r="J21" s="189">
        <v>0</v>
      </c>
      <c r="K21" s="13"/>
      <c r="L21" s="186">
        <f t="shared" si="1"/>
        <v>10</v>
      </c>
      <c r="M21" s="189"/>
    </row>
    <row r="22" spans="1:13" ht="24.75" customHeight="1">
      <c r="A22" s="12" t="s">
        <v>88</v>
      </c>
      <c r="B22" s="191" t="s">
        <v>47</v>
      </c>
      <c r="C22" s="192" t="s">
        <v>156</v>
      </c>
      <c r="D22" s="192" t="s">
        <v>157</v>
      </c>
      <c r="E22" s="189">
        <v>0</v>
      </c>
      <c r="F22" s="186">
        <f>G22</f>
        <v>3005</v>
      </c>
      <c r="G22" s="189">
        <v>3005</v>
      </c>
      <c r="H22" s="13"/>
      <c r="I22" s="13"/>
      <c r="J22" s="189">
        <v>3005</v>
      </c>
      <c r="K22" s="13"/>
      <c r="L22" s="186">
        <f t="shared" si="1"/>
        <v>0</v>
      </c>
      <c r="M22" s="189"/>
    </row>
    <row r="23" spans="1:13" ht="24.75" customHeight="1">
      <c r="A23" s="12" t="s">
        <v>89</v>
      </c>
      <c r="B23" s="191" t="s">
        <v>47</v>
      </c>
      <c r="C23" s="192" t="s">
        <v>156</v>
      </c>
      <c r="D23" s="192" t="s">
        <v>160</v>
      </c>
      <c r="E23" s="189">
        <v>0</v>
      </c>
      <c r="F23" s="186">
        <f>G23</f>
        <v>1000</v>
      </c>
      <c r="G23" s="189">
        <v>1000</v>
      </c>
      <c r="H23" s="13" t="s">
        <v>15</v>
      </c>
      <c r="I23" s="13" t="s">
        <v>15</v>
      </c>
      <c r="J23" s="189">
        <v>1000</v>
      </c>
      <c r="K23" s="13" t="s">
        <v>15</v>
      </c>
      <c r="L23" s="186">
        <f t="shared" si="1"/>
        <v>0</v>
      </c>
      <c r="M23" s="189"/>
    </row>
    <row r="24" spans="1:13" ht="24.75" customHeight="1" thickBot="1">
      <c r="A24" s="12" t="s">
        <v>91</v>
      </c>
      <c r="B24" s="191" t="s">
        <v>47</v>
      </c>
      <c r="C24" s="192" t="s">
        <v>158</v>
      </c>
      <c r="D24" s="192" t="s">
        <v>187</v>
      </c>
      <c r="E24" s="189">
        <v>8</v>
      </c>
      <c r="F24" s="186">
        <f>G24</f>
        <v>4516</v>
      </c>
      <c r="G24" s="189">
        <v>4516</v>
      </c>
      <c r="H24" s="13" t="s">
        <v>15</v>
      </c>
      <c r="I24" s="13" t="s">
        <v>15</v>
      </c>
      <c r="J24" s="189">
        <v>4500</v>
      </c>
      <c r="K24" s="13" t="s">
        <v>15</v>
      </c>
      <c r="L24" s="186">
        <f t="shared" si="1"/>
        <v>24</v>
      </c>
      <c r="M24" s="189"/>
    </row>
    <row r="25" spans="1:13" s="195" customFormat="1" ht="24.75" customHeight="1" thickBot="1" thickTop="1">
      <c r="A25" s="341" t="s">
        <v>188</v>
      </c>
      <c r="B25" s="342"/>
      <c r="C25" s="193"/>
      <c r="D25" s="193"/>
      <c r="E25" s="194">
        <f>SUM(E8:E24)</f>
        <v>126024.96</v>
      </c>
      <c r="F25" s="194">
        <f>SUM(F8:F24)</f>
        <v>339584</v>
      </c>
      <c r="G25" s="194">
        <f>SUM(G8:G24)</f>
        <v>339584</v>
      </c>
      <c r="H25" s="194">
        <f>SUM(H8:H17)</f>
        <v>0</v>
      </c>
      <c r="I25" s="194">
        <f>SUM(I8:I17)</f>
        <v>0</v>
      </c>
      <c r="J25" s="194">
        <f>SUM(J8:J24)</f>
        <v>411197</v>
      </c>
      <c r="K25" s="194">
        <f>SUM(K8:K24)</f>
        <v>0</v>
      </c>
      <c r="L25" s="194">
        <f>SUM(L8:L24)</f>
        <v>54411.96</v>
      </c>
      <c r="M25" s="14">
        <f>SUM(M8:M17)</f>
        <v>0</v>
      </c>
    </row>
    <row r="26" ht="12.75" customHeight="1" thickTop="1"/>
    <row r="27" ht="12.75" customHeight="1">
      <c r="A27" s="196"/>
    </row>
    <row r="28" spans="1:6" ht="12.75">
      <c r="A28" s="196"/>
      <c r="F28" s="197"/>
    </row>
    <row r="29" spans="1:6" ht="12.75">
      <c r="A29" s="196"/>
      <c r="F29" s="197"/>
    </row>
    <row r="30" spans="1:6" ht="12.75">
      <c r="A30" s="196"/>
      <c r="F30" s="197"/>
    </row>
  </sheetData>
  <sheetProtection/>
  <mergeCells count="17">
    <mergeCell ref="H5:I5"/>
    <mergeCell ref="D3:D6"/>
    <mergeCell ref="C3:C6"/>
    <mergeCell ref="M3:M6"/>
    <mergeCell ref="J4:J6"/>
    <mergeCell ref="K4:K6"/>
    <mergeCell ref="L3:L6"/>
    <mergeCell ref="A25:B25"/>
    <mergeCell ref="J3:K3"/>
    <mergeCell ref="A1:L1"/>
    <mergeCell ref="A3:A6"/>
    <mergeCell ref="B3:B6"/>
    <mergeCell ref="E3:E6"/>
    <mergeCell ref="F4:F6"/>
    <mergeCell ref="F3:I3"/>
    <mergeCell ref="G5:G6"/>
    <mergeCell ref="G4:I4"/>
  </mergeCells>
  <printOptions horizontalCentered="1"/>
  <pageMargins left="0.4330708661417323" right="0.4330708661417323" top="0.3937007874015748" bottom="0.2755905511811024" header="0.35433070866141736" footer="0.2755905511811024"/>
  <pageSetup firstPageNumber="24" useFirstPageNumber="1" horizontalDpi="600" verticalDpi="600" orientation="landscape" paperSize="9" scale="95" r:id="rId1"/>
  <headerFooter alignWithMargins="0">
    <oddHeader>&amp;R&amp;9Załącznik NR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G15" sqref="G15"/>
    </sheetView>
  </sheetViews>
  <sheetFormatPr defaultColWidth="9.00390625" defaultRowHeight="12.75"/>
  <cols>
    <col min="1" max="1" width="5.25390625" style="210" bestFit="1" customWidth="1"/>
    <col min="2" max="2" width="6.625" style="210" customWidth="1"/>
    <col min="3" max="3" width="63.00390625" style="210" customWidth="1"/>
    <col min="4" max="4" width="17.75390625" style="210" hidden="1" customWidth="1"/>
    <col min="5" max="5" width="22.125" style="210" customWidth="1"/>
    <col min="6" max="6" width="19.125" style="210" customWidth="1"/>
    <col min="7" max="7" width="15.375" style="210" customWidth="1"/>
    <col min="8" max="16384" width="9.125" style="210" customWidth="1"/>
  </cols>
  <sheetData>
    <row r="1" spans="3:11" ht="23.25" customHeight="1">
      <c r="C1" s="211"/>
      <c r="D1" s="39"/>
      <c r="E1" s="39" t="s">
        <v>240</v>
      </c>
      <c r="F1" s="39"/>
      <c r="G1" s="39"/>
      <c r="H1" s="39"/>
      <c r="I1" s="39"/>
      <c r="J1" s="40"/>
      <c r="K1" s="212"/>
    </row>
    <row r="2" spans="1:11" ht="18.75" customHeight="1">
      <c r="A2" s="343" t="s">
        <v>241</v>
      </c>
      <c r="B2" s="343"/>
      <c r="C2" s="343"/>
      <c r="D2" s="343"/>
      <c r="E2" s="343"/>
      <c r="F2" s="181"/>
      <c r="G2" s="181"/>
      <c r="H2" s="181"/>
      <c r="I2" s="181"/>
      <c r="J2" s="181"/>
      <c r="K2" s="181"/>
    </row>
    <row r="3" spans="1:8" ht="18.75" customHeight="1" thickBot="1">
      <c r="A3" s="290" t="s">
        <v>242</v>
      </c>
      <c r="B3" s="290"/>
      <c r="C3" s="290"/>
      <c r="D3" s="290"/>
      <c r="E3" s="290"/>
      <c r="F3" s="181"/>
      <c r="G3" s="181"/>
      <c r="H3" s="181"/>
    </row>
    <row r="4" spans="1:11" ht="36.75" customHeight="1" thickTop="1">
      <c r="A4" s="213" t="s">
        <v>17</v>
      </c>
      <c r="B4" s="214" t="s">
        <v>5</v>
      </c>
      <c r="C4" s="215" t="s">
        <v>1</v>
      </c>
      <c r="D4" s="216" t="s">
        <v>279</v>
      </c>
      <c r="E4" s="217" t="s">
        <v>243</v>
      </c>
      <c r="F4" s="217" t="s">
        <v>280</v>
      </c>
      <c r="G4" s="217" t="s">
        <v>281</v>
      </c>
      <c r="H4" s="218"/>
      <c r="I4" s="218"/>
      <c r="J4" s="219"/>
      <c r="K4" s="219"/>
    </row>
    <row r="5" spans="1:11" ht="19.5" customHeight="1">
      <c r="A5" s="220" t="s">
        <v>244</v>
      </c>
      <c r="B5" s="221"/>
      <c r="C5" s="222" t="s">
        <v>245</v>
      </c>
      <c r="D5" s="223">
        <f>D6-D8+D7</f>
        <v>889136</v>
      </c>
      <c r="E5" s="224">
        <f>E6-E8+E7</f>
        <v>1201433</v>
      </c>
      <c r="F5" s="224">
        <f>F6-F8+F7</f>
        <v>1201433</v>
      </c>
      <c r="G5" s="224">
        <f>G6-G8+G7</f>
        <v>0</v>
      </c>
      <c r="H5" s="218"/>
      <c r="I5" s="218"/>
      <c r="J5" s="219"/>
      <c r="K5" s="219"/>
    </row>
    <row r="6" spans="1:11" ht="19.5" customHeight="1">
      <c r="A6" s="226"/>
      <c r="B6" s="227"/>
      <c r="C6" s="228" t="s">
        <v>246</v>
      </c>
      <c r="D6" s="229">
        <v>876346</v>
      </c>
      <c r="E6" s="230">
        <v>1190497</v>
      </c>
      <c r="F6" s="230">
        <v>1190497</v>
      </c>
      <c r="G6" s="230"/>
      <c r="H6" s="218"/>
      <c r="I6" s="218"/>
      <c r="J6" s="219"/>
      <c r="K6" s="219"/>
    </row>
    <row r="7" spans="1:11" ht="19.5" customHeight="1">
      <c r="A7" s="231"/>
      <c r="B7" s="232"/>
      <c r="C7" s="233" t="s">
        <v>247</v>
      </c>
      <c r="D7" s="234">
        <v>43450</v>
      </c>
      <c r="E7" s="235">
        <v>44623</v>
      </c>
      <c r="F7" s="235">
        <v>44623</v>
      </c>
      <c r="G7" s="235"/>
      <c r="H7" s="218"/>
      <c r="I7" s="218"/>
      <c r="J7" s="219"/>
      <c r="K7" s="219"/>
    </row>
    <row r="8" spans="1:11" ht="19.5" customHeight="1">
      <c r="A8" s="236"/>
      <c r="B8" s="237"/>
      <c r="C8" s="238" t="s">
        <v>248</v>
      </c>
      <c r="D8" s="239">
        <v>30660</v>
      </c>
      <c r="E8" s="240">
        <v>33687</v>
      </c>
      <c r="F8" s="240">
        <v>33687</v>
      </c>
      <c r="G8" s="240"/>
      <c r="H8" s="218"/>
      <c r="I8" s="218"/>
      <c r="J8" s="219"/>
      <c r="K8" s="219"/>
    </row>
    <row r="9" spans="1:11" ht="19.5" customHeight="1">
      <c r="A9" s="220" t="s">
        <v>249</v>
      </c>
      <c r="B9" s="221"/>
      <c r="C9" s="222" t="s">
        <v>250</v>
      </c>
      <c r="D9" s="223">
        <f>SUM(D11:D12)</f>
        <v>500000</v>
      </c>
      <c r="E9" s="224">
        <f>SUM(E11:E12)</f>
        <v>540000</v>
      </c>
      <c r="F9" s="224">
        <f>SUM(F11:F12)</f>
        <v>520000</v>
      </c>
      <c r="G9" s="224">
        <f>SUM(G11:G12)</f>
        <v>20000</v>
      </c>
      <c r="H9" s="218"/>
      <c r="I9" s="218"/>
      <c r="J9" s="219"/>
      <c r="K9" s="219"/>
    </row>
    <row r="10" spans="1:11" ht="19.5" customHeight="1">
      <c r="A10" s="241" t="s">
        <v>9</v>
      </c>
      <c r="B10" s="242" t="s">
        <v>115</v>
      </c>
      <c r="C10" s="243" t="s">
        <v>282</v>
      </c>
      <c r="D10" s="244">
        <v>490000</v>
      </c>
      <c r="E10" s="245">
        <f>F10+G10</f>
        <v>100</v>
      </c>
      <c r="F10" s="245"/>
      <c r="G10" s="245">
        <v>100</v>
      </c>
      <c r="H10" s="218"/>
      <c r="I10" s="218"/>
      <c r="J10" s="219"/>
      <c r="K10" s="219"/>
    </row>
    <row r="11" spans="1:11" ht="19.5" customHeight="1">
      <c r="A11" s="241" t="s">
        <v>10</v>
      </c>
      <c r="B11" s="242" t="s">
        <v>251</v>
      </c>
      <c r="C11" s="243" t="s">
        <v>252</v>
      </c>
      <c r="D11" s="244">
        <v>490000</v>
      </c>
      <c r="E11" s="245">
        <v>510000</v>
      </c>
      <c r="F11" s="245">
        <v>510000</v>
      </c>
      <c r="G11" s="245"/>
      <c r="H11" s="218"/>
      <c r="I11" s="218"/>
      <c r="J11" s="219"/>
      <c r="K11" s="219"/>
    </row>
    <row r="12" spans="1:11" ht="19.5" customHeight="1">
      <c r="A12" s="241" t="s">
        <v>11</v>
      </c>
      <c r="B12" s="247" t="s">
        <v>102</v>
      </c>
      <c r="C12" s="248" t="s">
        <v>253</v>
      </c>
      <c r="D12" s="249">
        <v>10000</v>
      </c>
      <c r="E12" s="250">
        <f>F12+G12</f>
        <v>30000</v>
      </c>
      <c r="F12" s="250">
        <v>10000</v>
      </c>
      <c r="G12" s="250">
        <v>20000</v>
      </c>
      <c r="H12" s="218"/>
      <c r="I12" s="218"/>
      <c r="J12" s="219"/>
      <c r="K12" s="219"/>
    </row>
    <row r="13" spans="1:11" ht="19.5" customHeight="1">
      <c r="A13" s="220" t="s">
        <v>254</v>
      </c>
      <c r="B13" s="251"/>
      <c r="C13" s="222" t="s">
        <v>8</v>
      </c>
      <c r="D13" s="223">
        <f>D14+D22+D25</f>
        <v>715783</v>
      </c>
      <c r="E13" s="224">
        <f>E14+E22+E25</f>
        <v>1292000</v>
      </c>
      <c r="F13" s="224">
        <f>F14+F22+F25</f>
        <v>1145000</v>
      </c>
      <c r="G13" s="224">
        <f>G14+G22+G25</f>
        <v>147000</v>
      </c>
      <c r="H13" s="218"/>
      <c r="I13" s="218"/>
      <c r="J13" s="219"/>
      <c r="K13" s="219"/>
    </row>
    <row r="14" spans="1:11" ht="19.5" customHeight="1">
      <c r="A14" s="252" t="s">
        <v>9</v>
      </c>
      <c r="B14" s="253"/>
      <c r="C14" s="254" t="s">
        <v>255</v>
      </c>
      <c r="D14" s="255">
        <f>SUM(D15:D21)</f>
        <v>557783</v>
      </c>
      <c r="E14" s="256">
        <f>SUM(E15:E21)</f>
        <v>966000</v>
      </c>
      <c r="F14" s="256">
        <f>SUM(F15:F21)</f>
        <v>923000</v>
      </c>
      <c r="G14" s="256">
        <f>G16</f>
        <v>43000</v>
      </c>
      <c r="H14" s="218"/>
      <c r="I14" s="218"/>
      <c r="J14" s="219"/>
      <c r="K14" s="219"/>
    </row>
    <row r="15" spans="1:11" ht="18.75" customHeight="1">
      <c r="A15" s="246"/>
      <c r="B15" s="247" t="s">
        <v>116</v>
      </c>
      <c r="C15" s="233" t="s">
        <v>256</v>
      </c>
      <c r="D15" s="234">
        <v>70000</v>
      </c>
      <c r="E15" s="235">
        <v>60000</v>
      </c>
      <c r="F15" s="235">
        <v>60000</v>
      </c>
      <c r="G15" s="235"/>
      <c r="H15" s="218"/>
      <c r="I15" s="218"/>
      <c r="J15" s="219"/>
      <c r="K15" s="219"/>
    </row>
    <row r="16" spans="1:11" ht="17.25" customHeight="1">
      <c r="A16" s="246"/>
      <c r="B16" s="247" t="s">
        <v>221</v>
      </c>
      <c r="C16" s="233" t="s">
        <v>257</v>
      </c>
      <c r="D16" s="234">
        <v>12000</v>
      </c>
      <c r="E16" s="235">
        <f>F16+G16</f>
        <v>123000</v>
      </c>
      <c r="F16" s="235">
        <v>80000</v>
      </c>
      <c r="G16" s="235">
        <v>43000</v>
      </c>
      <c r="H16" s="218"/>
      <c r="I16" s="218"/>
      <c r="J16" s="219"/>
      <c r="K16" s="219"/>
    </row>
    <row r="17" spans="1:11" ht="17.25" customHeight="1">
      <c r="A17" s="246"/>
      <c r="B17" s="247"/>
      <c r="C17" s="233" t="s">
        <v>283</v>
      </c>
      <c r="D17" s="234"/>
      <c r="E17" s="235"/>
      <c r="F17" s="235"/>
      <c r="G17" s="235">
        <v>43000</v>
      </c>
      <c r="H17" s="218"/>
      <c r="I17" s="218"/>
      <c r="J17" s="219"/>
      <c r="K17" s="219"/>
    </row>
    <row r="18" spans="1:11" ht="17.25" customHeight="1">
      <c r="A18" s="246"/>
      <c r="B18" s="247" t="s">
        <v>258</v>
      </c>
      <c r="C18" s="233" t="s">
        <v>259</v>
      </c>
      <c r="D18" s="234">
        <v>400000</v>
      </c>
      <c r="E18" s="235">
        <v>700000</v>
      </c>
      <c r="F18" s="235">
        <v>700000</v>
      </c>
      <c r="G18" s="235"/>
      <c r="H18" s="218"/>
      <c r="I18" s="218"/>
      <c r="J18" s="219"/>
      <c r="K18" s="219"/>
    </row>
    <row r="19" spans="1:11" ht="19.5" customHeight="1">
      <c r="A19" s="246"/>
      <c r="B19" s="247" t="s">
        <v>260</v>
      </c>
      <c r="C19" s="233" t="s">
        <v>261</v>
      </c>
      <c r="D19" s="234">
        <v>39783</v>
      </c>
      <c r="E19" s="235">
        <v>40000</v>
      </c>
      <c r="F19" s="235">
        <v>40000</v>
      </c>
      <c r="G19" s="235"/>
      <c r="H19" s="218"/>
      <c r="I19" s="218"/>
      <c r="J19" s="219"/>
      <c r="K19" s="219"/>
    </row>
    <row r="20" spans="1:11" ht="28.5" customHeight="1">
      <c r="A20" s="246"/>
      <c r="B20" s="247" t="s">
        <v>117</v>
      </c>
      <c r="C20" s="257" t="s">
        <v>262</v>
      </c>
      <c r="D20" s="234">
        <v>11000</v>
      </c>
      <c r="E20" s="235">
        <v>18000</v>
      </c>
      <c r="F20" s="235">
        <v>18000</v>
      </c>
      <c r="G20" s="235"/>
      <c r="H20" s="218"/>
      <c r="I20" s="218"/>
      <c r="J20" s="219"/>
      <c r="K20" s="219"/>
    </row>
    <row r="21" spans="1:11" ht="19.5" customHeight="1">
      <c r="A21" s="246"/>
      <c r="B21" s="247" t="s">
        <v>263</v>
      </c>
      <c r="C21" s="257" t="s">
        <v>264</v>
      </c>
      <c r="D21" s="234">
        <v>25000</v>
      </c>
      <c r="E21" s="235">
        <v>25000</v>
      </c>
      <c r="F21" s="235">
        <v>25000</v>
      </c>
      <c r="G21" s="235"/>
      <c r="H21" s="218"/>
      <c r="I21" s="218"/>
      <c r="J21" s="219"/>
      <c r="K21" s="219"/>
    </row>
    <row r="22" spans="1:11" ht="19.5" customHeight="1">
      <c r="A22" s="246" t="s">
        <v>10</v>
      </c>
      <c r="B22" s="247"/>
      <c r="C22" s="248" t="s">
        <v>265</v>
      </c>
      <c r="D22" s="249">
        <f>SUM(D23:D23)</f>
        <v>60000</v>
      </c>
      <c r="E22" s="250">
        <f>E23+E24</f>
        <v>224000</v>
      </c>
      <c r="F22" s="250">
        <v>120000</v>
      </c>
      <c r="G22" s="250">
        <f>G23+G24</f>
        <v>104000</v>
      </c>
      <c r="H22" s="218"/>
      <c r="I22" s="218"/>
      <c r="J22" s="219"/>
      <c r="K22" s="219"/>
    </row>
    <row r="23" spans="1:11" ht="15.75">
      <c r="A23" s="246"/>
      <c r="B23" s="247" t="s">
        <v>266</v>
      </c>
      <c r="C23" s="257" t="s">
        <v>267</v>
      </c>
      <c r="D23" s="234">
        <v>60000</v>
      </c>
      <c r="E23" s="235">
        <v>60000</v>
      </c>
      <c r="F23" s="235">
        <v>60000</v>
      </c>
      <c r="G23" s="235"/>
      <c r="H23" s="218"/>
      <c r="I23" s="218"/>
      <c r="J23" s="219"/>
      <c r="K23" s="219"/>
    </row>
    <row r="24" spans="1:11" ht="15.75">
      <c r="A24" s="246"/>
      <c r="B24" s="247" t="s">
        <v>268</v>
      </c>
      <c r="C24" s="257" t="s">
        <v>269</v>
      </c>
      <c r="D24" s="234"/>
      <c r="E24" s="235">
        <f>F24+G24</f>
        <v>164000</v>
      </c>
      <c r="F24" s="235">
        <v>60000</v>
      </c>
      <c r="G24" s="235">
        <v>104000</v>
      </c>
      <c r="H24" s="218"/>
      <c r="I24" s="218"/>
      <c r="J24" s="219"/>
      <c r="K24" s="219"/>
    </row>
    <row r="25" spans="1:11" ht="19.5" customHeight="1">
      <c r="A25" s="246" t="s">
        <v>11</v>
      </c>
      <c r="B25" s="247" t="s">
        <v>270</v>
      </c>
      <c r="C25" s="248" t="s">
        <v>271</v>
      </c>
      <c r="D25" s="249">
        <f>SUM(D26:D27)</f>
        <v>98000</v>
      </c>
      <c r="E25" s="250">
        <f>SUM(E26:E27)</f>
        <v>102000</v>
      </c>
      <c r="F25" s="250">
        <f>SUM(F26:F27)</f>
        <v>102000</v>
      </c>
      <c r="G25" s="250"/>
      <c r="H25" s="218"/>
      <c r="I25" s="218"/>
      <c r="J25" s="219"/>
      <c r="K25" s="219"/>
    </row>
    <row r="26" spans="1:11" ht="25.5">
      <c r="A26" s="246"/>
      <c r="B26" s="247"/>
      <c r="C26" s="257" t="s">
        <v>272</v>
      </c>
      <c r="D26" s="234">
        <v>49000</v>
      </c>
      <c r="E26" s="235">
        <v>51000</v>
      </c>
      <c r="F26" s="235">
        <v>51000</v>
      </c>
      <c r="G26" s="235"/>
      <c r="H26" s="218"/>
      <c r="I26" s="218"/>
      <c r="J26" s="219"/>
      <c r="K26" s="219"/>
    </row>
    <row r="27" spans="1:11" ht="25.5">
      <c r="A27" s="258"/>
      <c r="B27" s="259"/>
      <c r="C27" s="257" t="s">
        <v>273</v>
      </c>
      <c r="D27" s="260">
        <v>49000</v>
      </c>
      <c r="E27" s="261">
        <v>51000</v>
      </c>
      <c r="F27" s="261">
        <v>51000</v>
      </c>
      <c r="G27" s="261"/>
      <c r="H27" s="218"/>
      <c r="I27" s="218"/>
      <c r="J27" s="219"/>
      <c r="K27" s="219"/>
    </row>
    <row r="28" spans="1:11" ht="15.75">
      <c r="A28" s="258"/>
      <c r="B28" s="259"/>
      <c r="C28" s="262"/>
      <c r="D28" s="263"/>
      <c r="E28" s="264"/>
      <c r="F28" s="264"/>
      <c r="G28" s="264"/>
      <c r="H28" s="218"/>
      <c r="I28" s="218"/>
      <c r="J28" s="219"/>
      <c r="K28" s="219"/>
    </row>
    <row r="29" spans="1:11" ht="21" customHeight="1">
      <c r="A29" s="220" t="s">
        <v>274</v>
      </c>
      <c r="B29" s="251"/>
      <c r="C29" s="222" t="s">
        <v>275</v>
      </c>
      <c r="D29" s="223">
        <f>D30+D31-D32</f>
        <v>673353</v>
      </c>
      <c r="E29" s="265">
        <f>E5+E9-E13</f>
        <v>449433</v>
      </c>
      <c r="F29" s="265">
        <f>F5+F9-F13</f>
        <v>576433</v>
      </c>
      <c r="G29" s="265">
        <f>G5+G9-G13</f>
        <v>-127000</v>
      </c>
      <c r="H29" s="225"/>
      <c r="I29" s="218"/>
      <c r="J29" s="219"/>
      <c r="K29" s="219"/>
    </row>
    <row r="30" spans="1:11" ht="17.25" customHeight="1">
      <c r="A30" s="226"/>
      <c r="B30" s="266"/>
      <c r="C30" s="228" t="s">
        <v>276</v>
      </c>
      <c r="D30" s="229">
        <v>693353</v>
      </c>
      <c r="E30" s="267">
        <f>E29-E31+E32</f>
        <v>439433</v>
      </c>
      <c r="F30" s="267">
        <v>566433</v>
      </c>
      <c r="G30" s="267"/>
      <c r="H30" s="218"/>
      <c r="I30" s="218"/>
      <c r="J30" s="219"/>
      <c r="K30" s="219"/>
    </row>
    <row r="31" spans="1:11" ht="18" customHeight="1">
      <c r="A31" s="231"/>
      <c r="B31" s="268"/>
      <c r="C31" s="233" t="s">
        <v>277</v>
      </c>
      <c r="D31" s="234">
        <v>25000</v>
      </c>
      <c r="E31" s="269">
        <v>40000</v>
      </c>
      <c r="F31" s="269">
        <v>40000</v>
      </c>
      <c r="G31" s="269"/>
      <c r="H31" s="218"/>
      <c r="I31" s="218"/>
      <c r="J31" s="219"/>
      <c r="K31" s="219"/>
    </row>
    <row r="32" spans="1:11" ht="16.5" customHeight="1" thickBot="1">
      <c r="A32" s="270"/>
      <c r="B32" s="271"/>
      <c r="C32" s="272" t="s">
        <v>278</v>
      </c>
      <c r="D32" s="273">
        <v>45000</v>
      </c>
      <c r="E32" s="274">
        <v>30000</v>
      </c>
      <c r="F32" s="274">
        <v>30000</v>
      </c>
      <c r="G32" s="274"/>
      <c r="H32" s="218"/>
      <c r="I32" s="218"/>
      <c r="J32" s="219"/>
      <c r="K32" s="219"/>
    </row>
    <row r="33" spans="1:11" ht="16.5" thickTop="1">
      <c r="A33" s="218"/>
      <c r="B33" s="275"/>
      <c r="C33" s="218"/>
      <c r="D33" s="218"/>
      <c r="E33" s="218"/>
      <c r="F33" s="218"/>
      <c r="G33" s="218"/>
      <c r="H33" s="218"/>
      <c r="I33" s="225"/>
      <c r="J33" s="219"/>
      <c r="K33" s="219"/>
    </row>
    <row r="34" spans="1:11" ht="15.75">
      <c r="A34" s="218"/>
      <c r="B34" s="218"/>
      <c r="C34" s="218"/>
      <c r="D34" s="218"/>
      <c r="E34" s="218"/>
      <c r="F34" s="218"/>
      <c r="G34" s="218"/>
      <c r="H34" s="218"/>
      <c r="I34" s="218"/>
      <c r="J34" s="219"/>
      <c r="K34" s="219"/>
    </row>
    <row r="35" spans="1:11" ht="15.75">
      <c r="A35" s="218"/>
      <c r="B35" s="218"/>
      <c r="C35" s="218"/>
      <c r="D35" s="218"/>
      <c r="E35" s="218"/>
      <c r="F35" s="218"/>
      <c r="G35" s="218"/>
      <c r="H35" s="218"/>
      <c r="I35" s="218"/>
      <c r="J35" s="219"/>
      <c r="K35" s="219"/>
    </row>
    <row r="36" spans="1:11" ht="15.7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</row>
    <row r="37" spans="1:11" ht="15.7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</row>
    <row r="38" spans="1:11" ht="15.7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</row>
    <row r="39" spans="1:11" ht="15.7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</row>
  </sheetData>
  <sheetProtection/>
  <mergeCells count="2">
    <mergeCell ref="A2:E2"/>
    <mergeCell ref="A3:E3"/>
  </mergeCells>
  <printOptions horizontalCentered="1"/>
  <pageMargins left="0.3937007874015748" right="0.3937007874015748" top="0.8661417322834646" bottom="0" header="0.5118110236220472" footer="0.5118110236220472"/>
  <pageSetup firstPageNumber="26" useFirstPageNumber="1" horizontalDpi="600" verticalDpi="600" orientation="portrait" paperSize="9" scale="70" r:id="rId1"/>
  <headerFooter alignWithMargins="0">
    <oddHeader>&amp;R&amp;9Załacznik nr  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2009-09-16T08:50:40Z</cp:lastPrinted>
  <dcterms:created xsi:type="dcterms:W3CDTF">1998-12-09T13:02:10Z</dcterms:created>
  <dcterms:modified xsi:type="dcterms:W3CDTF">2009-09-25T06:11:09Z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