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zał nr 1 " sheetId="1" r:id="rId1"/>
    <sheet name="zał 2." sheetId="2" r:id="rId2"/>
    <sheet name="6WPI=3" sheetId="3" r:id="rId3"/>
    <sheet name="7 FS=4" sheetId="4" r:id="rId4"/>
    <sheet name="10 r-ek doch.wł=5" sheetId="5" r:id="rId5"/>
  </sheets>
  <definedNames>
    <definedName name="_xlnm.Print_Area" localSheetId="3">'7 FS=4'!$A$1:$S$228</definedName>
  </definedNames>
  <calcPr fullCalcOnLoad="1"/>
</workbook>
</file>

<file path=xl/sharedStrings.xml><?xml version="1.0" encoding="utf-8"?>
<sst xmlns="http://schemas.openxmlformats.org/spreadsheetml/2006/main" count="993" uniqueCount="560">
  <si>
    <t>PLAN WYDATKÓW NA 2009 ROK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</si>
  <si>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</si>
  <si>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</si>
  <si>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</si>
  <si>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</si>
  <si>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</si>
  <si>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</si>
  <si>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</si>
  <si>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</si>
  <si>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</si>
  <si>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14 806 178,00</t>
  </si>
  <si>
    <t>0,00</t>
  </si>
  <si>
    <t>60014</t>
  </si>
  <si>
    <t>Drogi publiczne powiatowe</t>
  </si>
  <si>
    <t>14 706 178,00</t>
  </si>
  <si>
    <t>6058</t>
  </si>
  <si>
    <t>Wydatki inwestycyjne jednostek budżetowych</t>
  </si>
  <si>
    <t>6 701 302,00</t>
  </si>
  <si>
    <t>147 646,00</t>
  </si>
  <si>
    <t>6 848 948,00</t>
  </si>
  <si>
    <t>6059</t>
  </si>
  <si>
    <t>1 623 687,00</t>
  </si>
  <si>
    <t>- 147 646,00</t>
  </si>
  <si>
    <t>1 476 041,00</t>
  </si>
  <si>
    <t>710</t>
  </si>
  <si>
    <t>Działalność usługowa</t>
  </si>
  <si>
    <t>628 975,00</t>
  </si>
  <si>
    <t>44,00</t>
  </si>
  <si>
    <t>629 019,00</t>
  </si>
  <si>
    <t>71015</t>
  </si>
  <si>
    <t>Nadzór budowlany</t>
  </si>
  <si>
    <t>315 100,00</t>
  </si>
  <si>
    <t>315 144,00</t>
  </si>
  <si>
    <t>4300</t>
  </si>
  <si>
    <t>Zakup usług pozostałych</t>
  </si>
  <si>
    <t>18 000,00</t>
  </si>
  <si>
    <t>18 044,00</t>
  </si>
  <si>
    <t>750</t>
  </si>
  <si>
    <t>Administracja publiczna</t>
  </si>
  <si>
    <t>6 690 174,00</t>
  </si>
  <si>
    <t>10 000,00</t>
  </si>
  <si>
    <t>6 700 174,00</t>
  </si>
  <si>
    <t>75075</t>
  </si>
  <si>
    <t>Promocja jednostek samorządu terytorialnego</t>
  </si>
  <si>
    <t>86 338,00</t>
  </si>
  <si>
    <t>96 338,00</t>
  </si>
  <si>
    <t>4170</t>
  </si>
  <si>
    <t>Wynagrodzenia bezosobowe</t>
  </si>
  <si>
    <t>3 000,00</t>
  </si>
  <si>
    <t>480,00</t>
  </si>
  <si>
    <t>3 480,00</t>
  </si>
  <si>
    <t>38 083,00</t>
  </si>
  <si>
    <t>7 920,00</t>
  </si>
  <si>
    <t>46 003,00</t>
  </si>
  <si>
    <t>4380</t>
  </si>
  <si>
    <t>Zakup usług obejmujacych tłumaczenia</t>
  </si>
  <si>
    <t>5 000,00</t>
  </si>
  <si>
    <t>1 600,00</t>
  </si>
  <si>
    <t>6 600,00</t>
  </si>
  <si>
    <t>754</t>
  </si>
  <si>
    <t>Bezpieczeństwo publiczne i ochrona przeciwpożarowa</t>
  </si>
  <si>
    <t>15 411 745,00</t>
  </si>
  <si>
    <t>106 600,00</t>
  </si>
  <si>
    <t>15 518 345,00</t>
  </si>
  <si>
    <t>75404</t>
  </si>
  <si>
    <t>Komendy wojewódzkie Policji</t>
  </si>
  <si>
    <t>500 000,00</t>
  </si>
  <si>
    <t>6170</t>
  </si>
  <si>
    <t>Wpłaty jednostek na fundusz celowy na finansowanie i dofinansowanie zadań inwestycyjnych</t>
  </si>
  <si>
    <t>75405</t>
  </si>
  <si>
    <t>Komendy powiatowe Policji</t>
  </si>
  <si>
    <t>- 500 000,00</t>
  </si>
  <si>
    <t>3000</t>
  </si>
  <si>
    <t>Wpłaty jednostek na fundusz celowy</t>
  </si>
  <si>
    <t>75411</t>
  </si>
  <si>
    <t>Komendy powiatowe Państwowej Straży Pożarnej</t>
  </si>
  <si>
    <t>14 904 245,00</t>
  </si>
  <si>
    <t>15 010 845,00</t>
  </si>
  <si>
    <t>6060</t>
  </si>
  <si>
    <t>Wydatki na zakupy inwestycyjne jednostek budżetowych</t>
  </si>
  <si>
    <t>633 000,00</t>
  </si>
  <si>
    <t>739 600,00</t>
  </si>
  <si>
    <t>758</t>
  </si>
  <si>
    <t>Różne rozliczenia</t>
  </si>
  <si>
    <t>911 270,00</t>
  </si>
  <si>
    <t>60 946,00</t>
  </si>
  <si>
    <t>972 216,00</t>
  </si>
  <si>
    <t>75818</t>
  </si>
  <si>
    <t>Rezerwy ogólne i celowe</t>
  </si>
  <si>
    <t>4810</t>
  </si>
  <si>
    <t>Rezerwy</t>
  </si>
  <si>
    <t>801</t>
  </si>
  <si>
    <t>Oświata i wychowanie</t>
  </si>
  <si>
    <t>25 493 377,00</t>
  </si>
  <si>
    <t>36 009,00</t>
  </si>
  <si>
    <t>25 529 386,00</t>
  </si>
  <si>
    <t>80130</t>
  </si>
  <si>
    <t>Szkoły zawodowe</t>
  </si>
  <si>
    <t>13 124 893,00</t>
  </si>
  <si>
    <t>13 160 902,00</t>
  </si>
  <si>
    <t>4179</t>
  </si>
  <si>
    <t>26 700,00</t>
  </si>
  <si>
    <t>4210</t>
  </si>
  <si>
    <t>Zakup materiałów i wyposażenia</t>
  </si>
  <si>
    <t>127 310,00</t>
  </si>
  <si>
    <t>1 200,00</t>
  </si>
  <si>
    <t>128 510,00</t>
  </si>
  <si>
    <t>Strona 1 z 2</t>
  </si>
  <si>
    <t>4240</t>
  </si>
  <si>
    <t>Zakup pomocy naukowych, dydaktycznych i książek</t>
  </si>
  <si>
    <t>25 229,00</t>
  </si>
  <si>
    <t>5 442,00</t>
  </si>
  <si>
    <t>30 671,00</t>
  </si>
  <si>
    <t>144 891,00</t>
  </si>
  <si>
    <t>2 667,00</t>
  </si>
  <si>
    <t>147 558,00</t>
  </si>
  <si>
    <t>803</t>
  </si>
  <si>
    <t>Szkolnictwo wyższe</t>
  </si>
  <si>
    <t>318 500,00</t>
  </si>
  <si>
    <t>241 500,00</t>
  </si>
  <si>
    <t>560 000,00</t>
  </si>
  <si>
    <t>80309</t>
  </si>
  <si>
    <t>Pomoc materialna dla studentów i doktorantów</t>
  </si>
  <si>
    <t>3218</t>
  </si>
  <si>
    <t>Stypendia i zasiłki dla studentów</t>
  </si>
  <si>
    <t>238 875,00</t>
  </si>
  <si>
    <t>181 125,00</t>
  </si>
  <si>
    <t>420 000,00</t>
  </si>
  <si>
    <t>3219</t>
  </si>
  <si>
    <t>79 625,00</t>
  </si>
  <si>
    <t>60 375,00</t>
  </si>
  <si>
    <t>140 000,00</t>
  </si>
  <si>
    <t>851</t>
  </si>
  <si>
    <t>Ochrona zdrowia</t>
  </si>
  <si>
    <t>6 882 359,00</t>
  </si>
  <si>
    <t>85111</t>
  </si>
  <si>
    <t>Szpitale ogólne</t>
  </si>
  <si>
    <t>4 195 939,00</t>
  </si>
  <si>
    <t>6050</t>
  </si>
  <si>
    <t>408 599,00</t>
  </si>
  <si>
    <t>- 148 599,00</t>
  </si>
  <si>
    <t>260 000,00</t>
  </si>
  <si>
    <t>300 000,00</t>
  </si>
  <si>
    <t>148 599,00</t>
  </si>
  <si>
    <t>448 599,00</t>
  </si>
  <si>
    <t>852</t>
  </si>
  <si>
    <t>Pomoc społeczna</t>
  </si>
  <si>
    <t>4 934 278,00</t>
  </si>
  <si>
    <t>32 136,00</t>
  </si>
  <si>
    <t>4 966 414,00</t>
  </si>
  <si>
    <t>85204</t>
  </si>
  <si>
    <t>Rodziny zastępcze</t>
  </si>
  <si>
    <t>2 765 744,00</t>
  </si>
  <si>
    <t>28 000,00</t>
  </si>
  <si>
    <t>2 793 744,00</t>
  </si>
  <si>
    <t>2320</t>
  </si>
  <si>
    <t>Dotacje celowe przekazane dla powiatu na zadania bieżące realizowane na podstawie porozumień (umów) między jednostkami samorządu terytorialnego</t>
  </si>
  <si>
    <t>240 747,00</t>
  </si>
  <si>
    <t>8 000,00</t>
  </si>
  <si>
    <t>248 747,00</t>
  </si>
  <si>
    <t>4010</t>
  </si>
  <si>
    <t>Wynagrodzenia osobowe pracowników</t>
  </si>
  <si>
    <t>112 850,00</t>
  </si>
  <si>
    <t>20 000,00</t>
  </si>
  <si>
    <t>132 850,00</t>
  </si>
  <si>
    <t>85218</t>
  </si>
  <si>
    <t>Powiatowe centra pomocy rodzinie</t>
  </si>
  <si>
    <t>354 208,00</t>
  </si>
  <si>
    <t>4 136,00</t>
  </si>
  <si>
    <t>358 344,00</t>
  </si>
  <si>
    <t>4750</t>
  </si>
  <si>
    <t>Zakup akcesoriów komputerowych, w tym programów i licencji</t>
  </si>
  <si>
    <t>2 000,00</t>
  </si>
  <si>
    <t>6 136,00</t>
  </si>
  <si>
    <t>853</t>
  </si>
  <si>
    <t>Pozostałe zadania w zakresie polityki społecznej</t>
  </si>
  <si>
    <t>3 531 810,00</t>
  </si>
  <si>
    <t>64 433,00</t>
  </si>
  <si>
    <t>3 596 243,00</t>
  </si>
  <si>
    <t>85333</t>
  </si>
  <si>
    <t>Powiatowe urzędy pracy</t>
  </si>
  <si>
    <t>2 198 402,00</t>
  </si>
  <si>
    <t>2 262 835,00</t>
  </si>
  <si>
    <t>21 600,00</t>
  </si>
  <si>
    <t>4 433,00</t>
  </si>
  <si>
    <t>26 033,00</t>
  </si>
  <si>
    <t>60 000,00</t>
  </si>
  <si>
    <t>921</t>
  </si>
  <si>
    <t>Kultura i ochrona dziedzictwa narodowego</t>
  </si>
  <si>
    <t>69 500,00</t>
  </si>
  <si>
    <t>92105</t>
  </si>
  <si>
    <t>Pozostałe zadania w zakresie kultury</t>
  </si>
  <si>
    <t>52 500,00</t>
  </si>
  <si>
    <t>2310</t>
  </si>
  <si>
    <t>Dotacje celowe przekazane gminie na zadania bieżące realizowane na podstawie porozumień (umów) między jednostkami samorządu terytorialnego</t>
  </si>
  <si>
    <t>17 000,00</t>
  </si>
  <si>
    <t>- 13 500,00</t>
  </si>
  <si>
    <t>3 500,00</t>
  </si>
  <si>
    <t>2710</t>
  </si>
  <si>
    <t>Dotacja celowa na pomoc finansową udzielaną między jednostkami samorządu terytorialnego na dofinansowanie własnych zadań bieżących</t>
  </si>
  <si>
    <t>13 500,00</t>
  </si>
  <si>
    <t>Razem:</t>
  </si>
  <si>
    <t>86 137 955,00</t>
  </si>
  <si>
    <t>551 668,00</t>
  </si>
  <si>
    <t>86 689 623,00</t>
  </si>
  <si>
    <t>Strona 2 z 2</t>
  </si>
  <si>
    <t>załacznik nr 1</t>
  </si>
  <si>
    <t>8 225 527,00</t>
  </si>
  <si>
    <t>8 373 173,00</t>
  </si>
  <si>
    <t>6208</t>
  </si>
  <si>
    <t>Dotacje rozwojowe</t>
  </si>
  <si>
    <t>6298</t>
  </si>
  <si>
    <t>Środki na dofinansowanie własnych inwestycji gmin (związków gmin), powiatów (związków powiatów), samorządów województw, pozyskane z innych źródeł</t>
  </si>
  <si>
    <t>- 6 701 302,00</t>
  </si>
  <si>
    <t>591 100,00</t>
  </si>
  <si>
    <t>591 144,00</t>
  </si>
  <si>
    <t>0690</t>
  </si>
  <si>
    <t>Wpływy z różnych opłat</t>
  </si>
  <si>
    <t>454 146,00</t>
  </si>
  <si>
    <t>464 146,00</t>
  </si>
  <si>
    <t>2700</t>
  </si>
  <si>
    <t>Środki na dofinansowanie własnych zadań bieżących gmin (związków gmin), powiatów (związków powiatów), samorządów województw, pozyskane z innych źródeł</t>
  </si>
  <si>
    <t>14 371 719,00</t>
  </si>
  <si>
    <t>14 478 319,00</t>
  </si>
  <si>
    <t>14 367 719,00</t>
  </si>
  <si>
    <t>14 474 319,00</t>
  </si>
  <si>
    <t>3 245 719,00</t>
  </si>
  <si>
    <t>- 3 245 719,00</t>
  </si>
  <si>
    <t>6300</t>
  </si>
  <si>
    <t>Wpływy z tytułu pomocy finansowej udzielanej między jednostkami samorządu terytorialnego na dofinansowanie własnych zadań inwestycyjnych i zakupów inwestycyjnych</t>
  </si>
  <si>
    <t>1 857 609,00</t>
  </si>
  <si>
    <t>9 309,00</t>
  </si>
  <si>
    <t>1 866 918,00</t>
  </si>
  <si>
    <t>80120</t>
  </si>
  <si>
    <t>Licea ogólnokształcące</t>
  </si>
  <si>
    <t>1 498 628,00</t>
  </si>
  <si>
    <t>1 057 050,00</t>
  </si>
  <si>
    <t>- 1 057 050,00</t>
  </si>
  <si>
    <t>356 041,00</t>
  </si>
  <si>
    <t>365 350,00</t>
  </si>
  <si>
    <t>12 000,00</t>
  </si>
  <si>
    <t>1 800,00</t>
  </si>
  <si>
    <t>13 800,00</t>
  </si>
  <si>
    <t>0870</t>
  </si>
  <si>
    <t>Wpływy ze sprzedaży składników majątkowych</t>
  </si>
  <si>
    <t>3 750,00</t>
  </si>
  <si>
    <t>6 662,00</t>
  </si>
  <si>
    <t>10 412,00</t>
  </si>
  <si>
    <t>0920</t>
  </si>
  <si>
    <t>Pozostałe odsetki</t>
  </si>
  <si>
    <t>6 825,00</t>
  </si>
  <si>
    <t>847,00</t>
  </si>
  <si>
    <t>7 672,00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</si>
  <si>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</si>
  <si>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</si>
  <si>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2889</t>
  </si>
  <si>
    <t>4 457 960,00</t>
  </si>
  <si>
    <t>1 830 000,00</t>
  </si>
  <si>
    <t>1 700 000,00</t>
  </si>
  <si>
    <t>- 1 700 000,00</t>
  </si>
  <si>
    <t>173 367,00</t>
  </si>
  <si>
    <t>11 240,00</t>
  </si>
  <si>
    <t>184 607,00</t>
  </si>
  <si>
    <t>85201</t>
  </si>
  <si>
    <t>Placówki opiekuńczo-wychowawcze</t>
  </si>
  <si>
    <t>2 200,00</t>
  </si>
  <si>
    <t>4 005,00</t>
  </si>
  <si>
    <t>6 205,00</t>
  </si>
  <si>
    <t>0970</t>
  </si>
  <si>
    <t>Wpływy z różnych dochodów</t>
  </si>
  <si>
    <t>150 167,00</t>
  </si>
  <si>
    <t>3 995,00</t>
  </si>
  <si>
    <t>154 162,00</t>
  </si>
  <si>
    <t>6 000,00</t>
  </si>
  <si>
    <t>3 240,00</t>
  </si>
  <si>
    <t>9 240,00</t>
  </si>
  <si>
    <t>2 035 384,00</t>
  </si>
  <si>
    <t>25 329,00</t>
  </si>
  <si>
    <t>2 060 713,00</t>
  </si>
  <si>
    <t>85324</t>
  </si>
  <si>
    <t>Państwowy Fundusz Rehabilitacji Osób Niepełnosprawnych</t>
  </si>
  <si>
    <t>20 896,00</t>
  </si>
  <si>
    <t>872 364,00</t>
  </si>
  <si>
    <t>876 797,00</t>
  </si>
  <si>
    <t>400,00</t>
  </si>
  <si>
    <t>4 833,00</t>
  </si>
  <si>
    <t>78 324 426,00</t>
  </si>
  <si>
    <t>78 876 094,00</t>
  </si>
  <si>
    <t>Limity wydatków na wieloletnie programy inwestycyjne w latach 2009 - 2011</t>
  </si>
  <si>
    <t>w złotych</t>
  </si>
  <si>
    <t>Lp.</t>
  </si>
  <si>
    <t>Rozdz.</t>
  </si>
  <si>
    <t>Nazwa zadania inwestycyjnego
i okres realizacji
(w latach)</t>
  </si>
  <si>
    <t>Łączne koszty finansowe</t>
  </si>
  <si>
    <t>wykonanie -lata poprzednie</t>
  </si>
  <si>
    <t>Planowane wydatki</t>
  </si>
  <si>
    <t>Jednostka organizacyjna realizująca program lub koordynująca wykonanie programu</t>
  </si>
  <si>
    <t>rok budżetowy 2009 (7+8+9+10)</t>
  </si>
  <si>
    <t>z tego źródła finansowania</t>
  </si>
  <si>
    <t xml:space="preserve">dochody własne jst </t>
  </si>
  <si>
    <t>fundusze celowe</t>
  </si>
  <si>
    <t xml:space="preserve">środki pochodzące
 z innych  źródeł </t>
  </si>
  <si>
    <t>środki wymienione
w art. 5 ust. 1 pkt. 2 i 3 u.f.p.(8)</t>
  </si>
  <si>
    <t>środki  własne jst (9)</t>
  </si>
  <si>
    <t>środki własne jst (9)</t>
  </si>
  <si>
    <t>1.</t>
  </si>
  <si>
    <t>„Przebudowa drogi powiatowej nr 1078F od km 17+200,00 do 19+835"</t>
  </si>
  <si>
    <t>Starostwo Powiatowe</t>
  </si>
  <si>
    <t>2.</t>
  </si>
  <si>
    <t>Przebudowa drogi powiatowej nr 1080F odkm 0+279,00 do 13+850,00</t>
  </si>
  <si>
    <t>3.</t>
  </si>
  <si>
    <t>Przebudowa drogi powiatowej nr 1061F (ul. Kolejowa) w Szprotawie- NPBDL</t>
  </si>
  <si>
    <t>4.</t>
  </si>
  <si>
    <t>Przebudowa drogi powiatowej nr 1053F od km 21+050 do km 24+303  Etap I- (NPBDL)</t>
  </si>
  <si>
    <t>5.</t>
  </si>
  <si>
    <t>Przebudowa drogi powiatowej nr 1081F od km 1+886 do km 3+510 od granicy Powiatu do m. Lutynka i drogi nr 1082F od km 4+637 do km 6+000 od  m. Witoszyn Górny W RAMACH NPBDL</t>
  </si>
  <si>
    <t>6.</t>
  </si>
  <si>
    <t>Przebudowa drogi powiatowej nr 1053F od km 13+456 do km 20+790 Etap II- (NPBDL)</t>
  </si>
  <si>
    <t>7.</t>
  </si>
  <si>
    <t>Przebudowa drogi powiatowej nr 1064F od km 10+444 do km 10+852 w miejscowości Rudawica - (NPBDL)</t>
  </si>
  <si>
    <t>8.</t>
  </si>
  <si>
    <t>Przebudowa drogi powiatowej nr 1042F od km 7+395 do km 9+985 od skrzyżowania z drogą krajowa nr 12 do m. Janowiec - (NPBDL)</t>
  </si>
  <si>
    <t>9.</t>
  </si>
  <si>
    <t>Przebudowa drogi powiatowej nr 1056F od km 7+231,5 do km 7+751 w miejscowości Sucha Dolna - (NPBDL)</t>
  </si>
  <si>
    <t>10.</t>
  </si>
  <si>
    <t>Przebudowa drogi powiatowej nr 1071F od km 10+120 granica Powiatu do km 14+304 skrzyżowanie z drogą powiatową nr 1070 w m. Brzeźnica - (NPBDL)</t>
  </si>
  <si>
    <t>11.</t>
  </si>
  <si>
    <t>Przebudowa drogi powiatowej nr 1066F od km 000 do km 4+480 przez Bożnów od skrzyżowania z droga krajowa nr 12 do skrzyżowania z drogą wojewódzką  nr 296- (NPBDL)</t>
  </si>
  <si>
    <t>12.</t>
  </si>
  <si>
    <t>Przebudowa mostu drogowego przez rzekę Bóbr w ciągu drogi powiatowej nr 1062F km 6+779 w miejscowości Bobrowice</t>
  </si>
  <si>
    <t>13.</t>
  </si>
  <si>
    <t>Remont nawierzchni i chodników przy ul. Łąkowej w Żaganiu F4512 na dł. 865m- (NPBDL)</t>
  </si>
  <si>
    <t>14.</t>
  </si>
  <si>
    <t>Obieg dokumentów z modernizacją sieci komputerowej</t>
  </si>
  <si>
    <t>15.</t>
  </si>
  <si>
    <t xml:space="preserve">Lubuskie e-urząd </t>
  </si>
  <si>
    <t>16.</t>
  </si>
  <si>
    <t>Zakup samochodu kontrolno - rozpoznawczego z funkcją do ograniczania stref skażeń chemicznych</t>
  </si>
  <si>
    <t>17.</t>
  </si>
  <si>
    <t>Budowa zespołu garaży przy Komendzie Powiatowej Państwowej Straży Pożarnej w Żaganiu</t>
  </si>
  <si>
    <t>18.</t>
  </si>
  <si>
    <t>Budowa zespołu koszarowo-szkoleniowo-alarmowego przy Komendzie Powiatowej Państwowej Strazy Pożarnej w Żaganiu</t>
  </si>
  <si>
    <t>19.</t>
  </si>
  <si>
    <t>Remont budynku ZSO w Żaganiu</t>
  </si>
  <si>
    <t>20.</t>
  </si>
  <si>
    <t>Budowa boiska przy ZSP w Szprotawie</t>
  </si>
  <si>
    <t>21.</t>
  </si>
  <si>
    <t>Budowa boiska przy ZSO w Żaganiu</t>
  </si>
  <si>
    <t>22.</t>
  </si>
  <si>
    <t>Termomodernizacja Zespołu Szkół Ponadgimnazjalnych w Szprotawie</t>
  </si>
  <si>
    <t>23.</t>
  </si>
  <si>
    <t>Budowa boiska przy ZSTH w Żaganiu</t>
  </si>
  <si>
    <t>24.</t>
  </si>
  <si>
    <t>Termomodernizacja budynku  Zespołu Szkół Mechanicznych w Żaganiu</t>
  </si>
  <si>
    <t>25.</t>
  </si>
  <si>
    <t>Utworzenie pracowni zawodowych w celu uruchomienia nowych kierunków kształcenia w ZSP w Szprotawie</t>
  </si>
  <si>
    <t>26.</t>
  </si>
  <si>
    <t>Rewitalizacja starego miasta - ZSTH w Żaganiu</t>
  </si>
  <si>
    <t>27.</t>
  </si>
  <si>
    <t>„Zakup cyfrowego aparatu  RTG jako element budowy systemu teleradiologii i sprzętu do endoskopii  w szpitalu powiatowym w Żaganiu"</t>
  </si>
  <si>
    <t>28.</t>
  </si>
  <si>
    <t>Budowa windy w obiekcie Szpitala Powiatowego w Żaganiu przy ul.Szprotawskiej - przy dofinansowaniu PFRON-130000</t>
  </si>
  <si>
    <t>29.</t>
  </si>
  <si>
    <t>Zakup aparatury diagnostycznej dla Samodzielnego Publicznego Zakładu Opieki Zdrowotnej w Żaganiu</t>
  </si>
  <si>
    <t>30.</t>
  </si>
  <si>
    <t>Budowa Centrum Pomocy Specjalistycznej w Żaganiu przy ul. Śląskiej 1.(Przebudowa I kondygnacji (wysoki parter)budynku PPP i PCPR w Żaganiu ul.Śląska 1)</t>
  </si>
  <si>
    <t>31.</t>
  </si>
  <si>
    <t>Budowa windy w SOSZW w ŻAGANIU - przy współudziale środków PFRON (1/2 tj.. 120tys zł)</t>
  </si>
  <si>
    <t>32.</t>
  </si>
  <si>
    <t>Przebudowa pomieszczeń na potrzeby sali rehabilitacyjnej dla Specjalnego Ośrodka Szkolno-Wychowawczego w Szprotawie</t>
  </si>
  <si>
    <t>33.</t>
  </si>
  <si>
    <t>Centra Aktywizacji Zawodowej (Żagań; Szprotawa)</t>
  </si>
  <si>
    <t>PUP</t>
  </si>
  <si>
    <t>ogółem</t>
  </si>
  <si>
    <t>wprowadzić-jest NPP to tylko rozszerzenie zadania</t>
  </si>
  <si>
    <t>przebudowa drogi powiatowej 1061 ul. Przejazdowa w szprotawie</t>
  </si>
  <si>
    <t>GEOMIET</t>
  </si>
  <si>
    <t>8.05</t>
  </si>
  <si>
    <t>umowa mapy</t>
  </si>
  <si>
    <t>10,06 płatniosc</t>
  </si>
  <si>
    <t>umowa dokumentacja</t>
  </si>
  <si>
    <t>DMC</t>
  </si>
  <si>
    <t>badanie inzynieryjne</t>
  </si>
  <si>
    <t>przebudowa drogi powiatowej 1081 w m. Wymiarki w km 6+360 (skrzyżowanie z ul.Pocztową) do km 6+700 (skrzyżowanie z ul. Kasztanową)</t>
  </si>
  <si>
    <t xml:space="preserve">remont chodnika i wjazdów do posesji wraz z regulacja krawężników drogi powiatowej 1081F w m. Gozdnica (ul.Młyńska) na długości 224 mb. </t>
  </si>
  <si>
    <t>???</t>
  </si>
  <si>
    <t>Kosztorys</t>
  </si>
  <si>
    <t>nowe inwestycje</t>
  </si>
  <si>
    <t>Remont chodnika przy ul. Młyńskiej w Gozdnicy- droga powiatowa nr 1081F.</t>
  </si>
  <si>
    <t>projekt budowlany</t>
  </si>
  <si>
    <t>WYDATKI inwest. BESTIA</t>
  </si>
  <si>
    <t xml:space="preserve">zał WPI </t>
  </si>
  <si>
    <t>ppp</t>
  </si>
  <si>
    <t>pcpr</t>
  </si>
  <si>
    <t>straż inwestycje zlecone</t>
  </si>
  <si>
    <t>samochód dla strazy dotacje z gmin</t>
  </si>
  <si>
    <t>DROGI GMINA Iłowa</t>
  </si>
  <si>
    <t>dokumentacja drogi</t>
  </si>
  <si>
    <t>dotacja dla gmin na ich drogi</t>
  </si>
  <si>
    <t>drogi</t>
  </si>
  <si>
    <t>zmiana klasyfikacji zadania SOSzW Szprotawa dostosowanie do wymogów p.poz</t>
  </si>
  <si>
    <t>monitoring ZSTiL w Zaganiu</t>
  </si>
  <si>
    <t>grzejniki</t>
  </si>
  <si>
    <t>starostwo</t>
  </si>
  <si>
    <t>monitoring</t>
  </si>
  <si>
    <t>komputery</t>
  </si>
  <si>
    <t>PUP Centra aktywizacji zawodowej</t>
  </si>
  <si>
    <t>PFOŚiGW</t>
  </si>
  <si>
    <t>PUP Centra aktywizacji zawodowej środki Funduszu pracy</t>
  </si>
  <si>
    <t>Wydatki na programy i projekty realizowane ze środków pochodzących z funduszy strukturalnych i Funduszu Spójności</t>
  </si>
  <si>
    <t>Załącznik nr 4</t>
  </si>
  <si>
    <t>Projekt</t>
  </si>
  <si>
    <t>Kategoria interwencji funduszy strukturalnych</t>
  </si>
  <si>
    <t xml:space="preserve">Klasyfikacja (dział, rozdział)
</t>
  </si>
  <si>
    <t>Wydatki
w okresie realizacji Projektu (całkowita wartość Projektu)
(6+7)</t>
  </si>
  <si>
    <t>w tym:</t>
  </si>
  <si>
    <t>Środki
z budżetu krajowego   9</t>
  </si>
  <si>
    <t>Środki
z budżetu UE                  8</t>
  </si>
  <si>
    <t>2009 r.</t>
  </si>
  <si>
    <t>Wydatki razem (9+13)</t>
  </si>
  <si>
    <t>z tego:</t>
  </si>
  <si>
    <t>Środki z budżetu krajowego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</si>
  <si>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</si>
  <si>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</si>
  <si>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</si>
  <si>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</si>
  <si>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</si>
  <si>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</si>
  <si>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</t>
  </si>
  <si>
    <t>pożyczki na prefinansowanie z budżetu państwa</t>
  </si>
  <si>
    <t>Wydatki majątkowe razem:</t>
  </si>
  <si>
    <t>x</t>
  </si>
  <si>
    <t>1.0</t>
  </si>
  <si>
    <t>Program: Lubuski Regionalny Program Operacyjny na lata 2007-2013</t>
  </si>
  <si>
    <t>Priorytet I: Rozwój infrastruktury wzmacniającej konkurencyjność regionu</t>
  </si>
  <si>
    <t>Działanie 1.1 Poprawa stanu infrastruktury transportowej w regionie</t>
  </si>
  <si>
    <t>600; 60014</t>
  </si>
  <si>
    <t>Razem wydatki:</t>
  </si>
  <si>
    <t>1.1</t>
  </si>
  <si>
    <t>Program: Lubuski Regionalny Program Operacyjny</t>
  </si>
  <si>
    <t>Priorytet:III.  Ochrona i zarządzanie zasobami środowiska przyrodniczego</t>
  </si>
  <si>
    <t>Działanie:3.2. poprawa jakości powietrza efektywności energetycznej oraz rozwój i wykorzystanie odnawialnych źródeł energii</t>
  </si>
  <si>
    <t>801, 80120</t>
  </si>
  <si>
    <t>1.2</t>
  </si>
  <si>
    <t>Priorytet: III Ochrona i zarządzanie zasobami środowiska przyrodniczego</t>
  </si>
  <si>
    <t>Działanie: 3.1 Infrastruktura ochrony środowiska przyrodniczego</t>
  </si>
  <si>
    <t>2010 r.</t>
  </si>
  <si>
    <t>1.3</t>
  </si>
  <si>
    <t>wkład własny PFOŚiGW</t>
  </si>
  <si>
    <t>1.4</t>
  </si>
  <si>
    <t>Priorytet:IV.  Rozwój i modernizacja infrastruktury społecznej</t>
  </si>
  <si>
    <t>Działanie:4.1. Rozwój i modernizacja  infrastruktury ochrony zdrowia</t>
  </si>
  <si>
    <t>851; 85111</t>
  </si>
  <si>
    <t>z tego: 2009 r.</t>
  </si>
  <si>
    <t>1.5</t>
  </si>
  <si>
    <t xml:space="preserve">Razem wydatki </t>
  </si>
  <si>
    <t>przeliczyc</t>
  </si>
  <si>
    <t>Wydatki bieżące razem:</t>
  </si>
  <si>
    <t>2.1</t>
  </si>
  <si>
    <t>Program: Poprawa i Rozwój Obszarów Wiejskich 2007-2013</t>
  </si>
  <si>
    <t>Priorytet:2 „Zrównoważony rozwój obszarów wiejskich”</t>
  </si>
  <si>
    <t>Działanie: Poprawianie i rozwijanie infrastruktury związanej z rozwojem i dostosowaniem rolnictwa i leśnictwa przez scalanie gruntów</t>
  </si>
  <si>
    <t>010, 01005</t>
  </si>
  <si>
    <t>2.2</t>
  </si>
  <si>
    <t>Program: PROGRAM OPERACYJNY KAPITAŁ LUDZKI</t>
  </si>
  <si>
    <t>Priorytet:VIII. Regionalne Kadry Gospodarki</t>
  </si>
  <si>
    <t>Działanie: 8.1. Wspieranie rozwoju kwalifikacji zawodowych i doradztwo dla przedsiębiorstw</t>
  </si>
  <si>
    <t>750, 75095</t>
  </si>
  <si>
    <t>2.3</t>
  </si>
  <si>
    <t>2.4</t>
  </si>
  <si>
    <t>Priorytet:IX ROZWÓJ WYKSZTAŁCENIA I KOMPETENCJI W REGIONACH</t>
  </si>
  <si>
    <t>Działanie: 9.1 wyrównywanie szans edukacyjnych i zapewnienie wysokiej jakości usług edukacyjnych świadczonych w systemie oświaty</t>
  </si>
  <si>
    <t>801; 80130</t>
  </si>
  <si>
    <t>2.5</t>
  </si>
  <si>
    <t>Projektodawca  Powiatowy Urząd Pracy w Żaganiu</t>
  </si>
  <si>
    <t>Priorytet VI. Rynek pracy otwarty dla  wszystkich.</t>
  </si>
  <si>
    <t>środki własne FP-(9)-85322</t>
  </si>
  <si>
    <t>Działanie:  6.1 Poprawa dostępu do zatrudnienia oraz wspieranie aktywności  zawodowej w regionie w  regionie</t>
  </si>
  <si>
    <t>Poddziałanie:   6.1.2  Wsparcie powiatowych i wojewódzkich urzędów  w realizacji zadań na rzecz aktywizacji zawodowej osób  bezrobotnych w regionie .</t>
  </si>
  <si>
    <t xml:space="preserve">Razem wydatki :     </t>
  </si>
  <si>
    <t>(8)</t>
  </si>
  <si>
    <t>853   85333</t>
  </si>
  <si>
    <t>2009   rok              265 155,74</t>
  </si>
  <si>
    <t>2010   rok              171 352,03</t>
  </si>
  <si>
    <t>2.6</t>
  </si>
  <si>
    <t>Działanie: 9.2 Podniesienie atrakcyjności i jakości szkolnictwa zawodowego</t>
  </si>
  <si>
    <t>853, 85395</t>
  </si>
  <si>
    <t>2.7</t>
  </si>
  <si>
    <t>Priorytet:VII.Promocja Integracji Społecznej</t>
  </si>
  <si>
    <t>Działanie:7.1. Rozwój i upowszechnienie Aktywnej Integracji</t>
  </si>
  <si>
    <t>853;85395;</t>
  </si>
  <si>
    <t>2.8</t>
  </si>
  <si>
    <t>Program: ZPORR</t>
  </si>
  <si>
    <t>Priorytet:II wzmacnianie rozwoju zasobów ludzkich w regionach.</t>
  </si>
  <si>
    <t>Działanie:2.2. Wyrównywanie szans edukacyjnych poprzez programy stypendialne</t>
  </si>
  <si>
    <t>803; 80309</t>
  </si>
  <si>
    <t>Ogółem (1+2)</t>
  </si>
  <si>
    <t>9 włsane</t>
  </si>
  <si>
    <t>UE</t>
  </si>
  <si>
    <t>2009 ROK SRODKI Z BUDŻETU</t>
  </si>
  <si>
    <t>Wydatki 06/2009</t>
  </si>
  <si>
    <t>9 budżet krajowy</t>
  </si>
  <si>
    <t>8 budżet UE</t>
  </si>
  <si>
    <t>projekt (partner wkład własny)</t>
  </si>
  <si>
    <t>wkład własny zakup samoch PPPSP -FOS</t>
  </si>
  <si>
    <t>PUP wkład własny FP</t>
  </si>
  <si>
    <t>maja być 2 boiska z rozdziału 80120- Licea ogólnokształcące - ZSO Żagań i ZSP Szprotawa</t>
  </si>
  <si>
    <t>i 1 boisko w ZSTH w Żaganiu- 80130- Szkoły zawodowe</t>
  </si>
  <si>
    <t>PO ZMIANIE</t>
  </si>
  <si>
    <t>Działanie:4.2. Rozwój i modernizacja lokalnej infrastruktury edukacyjnej</t>
  </si>
  <si>
    <t>Nazwa projektu: Budowa boiska wielofunkcyjne przy ZSTH w Żaganiu- 1 boisko</t>
  </si>
  <si>
    <t>801,80130</t>
  </si>
  <si>
    <t xml:space="preserve">   2009 r.</t>
  </si>
  <si>
    <t>Nazwa projektu: Budowa boisk przy ZSO w Żaganiu i ZSP w Szprotawie- 2 boiska</t>
  </si>
  <si>
    <t>801,80120</t>
  </si>
  <si>
    <r>
      <t xml:space="preserve">Nazwa projektu: </t>
    </r>
    <r>
      <rPr>
        <b/>
        <sz val="8"/>
        <color indexed="8"/>
        <rFont val="Times New Roman"/>
        <family val="1"/>
      </rPr>
      <t>„Przebudowa drogi powiatowej nr 1078F od km 17+200,00 do 19+835".</t>
    </r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</si>
  <si>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Ponadgimnazjalnych w Szprotawie</t>
    </r>
  </si>
  <si>
    <r>
      <t xml:space="preserve">Nazwa projektu: </t>
    </r>
    <r>
      <rPr>
        <b/>
        <sz val="8"/>
        <color indexed="8"/>
        <rFont val="Times New Roman"/>
        <family val="1"/>
      </rPr>
      <t>"Budowa zespołu garaży przy Komendzie Powiatowej Państwowej Straży Pożarnej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</si>
  <si>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"Zakup samochodu kontrolno - rozpoznawczego z funkcją do ograniczania stref skażeń chemicznych"</t>
    </r>
  </si>
  <si>
    <r>
      <t xml:space="preserve">Nazwa projektu: </t>
    </r>
    <r>
      <rPr>
        <b/>
        <sz val="8"/>
        <color indexed="8"/>
        <rFont val="Times New Roman"/>
        <family val="1"/>
      </rPr>
      <t>„Zakup cyfrowego aparatu  RTG jako element budowy systemu teleradiologii i sprzętu do endoskopii  w szpitalu powiatowym w Żaganiu"</t>
    </r>
  </si>
  <si>
    <r>
      <t>Nazwa projektu:</t>
    </r>
    <r>
      <rPr>
        <b/>
        <sz val="8"/>
        <color indexed="8"/>
        <rFont val="Times New Roman"/>
        <family val="1"/>
      </rPr>
      <t>„Przebudowa drogi powiatowej nr 1080F odkm 0+279,00 do 13+850,00"</t>
    </r>
  </si>
  <si>
    <r>
      <t xml:space="preserve">Nazwa projektu: </t>
    </r>
    <r>
      <rPr>
        <b/>
        <sz val="8"/>
        <color indexed="8"/>
        <rFont val="Times New Roman"/>
        <family val="1"/>
      </rPr>
      <t>Scalanie gruntów wsi Przecław wraz z zagospodarowaniem poscaleniowym.</t>
    </r>
  </si>
  <si>
    <r>
      <t xml:space="preserve">Razem wydatki: </t>
    </r>
    <r>
      <rPr>
        <b/>
        <sz val="8"/>
        <color indexed="8"/>
        <rFont val="Times New Roman"/>
        <family val="1"/>
      </rPr>
      <t>zlecone</t>
    </r>
  </si>
  <si>
    <r>
      <t>Nazwa projektu:</t>
    </r>
    <r>
      <rPr>
        <b/>
        <sz val="8"/>
        <color indexed="8"/>
        <rFont val="Times New Roman"/>
        <family val="1"/>
      </rPr>
      <t>"Wsparcie doradcze dla przedsiębiorców"</t>
    </r>
  </si>
  <si>
    <r>
      <t>Nazwa projektu:</t>
    </r>
    <r>
      <rPr>
        <b/>
        <sz val="8"/>
        <color indexed="8"/>
        <rFont val="Times New Roman"/>
        <family val="1"/>
      </rPr>
      <t>"Polsko Niemieckie warsztaty dla młodzieży związane z przedsiębiorczością"</t>
    </r>
  </si>
  <si>
    <r>
      <t xml:space="preserve">Nazwa projektu: </t>
    </r>
    <r>
      <rPr>
        <b/>
        <sz val="8"/>
        <color indexed="8"/>
        <rFont val="Times New Roman"/>
        <family val="1"/>
      </rPr>
      <t>"Otwieramy horyzonty na przyszłość" - ZSTiL</t>
    </r>
  </si>
  <si>
    <r>
      <t xml:space="preserve">Nazwa projektu :   </t>
    </r>
    <r>
      <rPr>
        <b/>
        <sz val="8"/>
        <color indexed="8"/>
        <rFont val="Times New Roman"/>
        <family val="1"/>
      </rPr>
      <t>TWOJA KARIERA</t>
    </r>
  </si>
  <si>
    <r>
      <t>Nazwa projektu:</t>
    </r>
    <r>
      <rPr>
        <b/>
        <sz val="8"/>
        <color indexed="8"/>
        <rFont val="Times New Roman"/>
        <family val="1"/>
      </rPr>
      <t>"Praktyki i staże drogą do sukcesu zawodowego"</t>
    </r>
    <r>
      <rPr>
        <sz val="8"/>
        <color indexed="8"/>
        <rFont val="Times New Roman"/>
        <family val="1"/>
      </rPr>
      <t xml:space="preserve"> 87,25%</t>
    </r>
  </si>
  <si>
    <r>
      <t xml:space="preserve">Nazwa projektu: </t>
    </r>
    <r>
      <rPr>
        <b/>
        <sz val="8"/>
        <rFont val="Times New Roman"/>
        <family val="1"/>
      </rPr>
      <t>"Rozwój i upowszechnianie Aktywnej Integracji przez Powiatowe Centrum Pomocy Rodzinie w Żaganiu</t>
    </r>
  </si>
  <si>
    <r>
      <t>Nazwa projektu:</t>
    </r>
    <r>
      <rPr>
        <b/>
        <sz val="8"/>
        <rFont val="Times New Roman"/>
        <family val="1"/>
      </rPr>
      <t xml:space="preserve"> „Wyrównywanie szans edukacyjnych poprzez programy stypendialne dla studentów Województwa Lubuskiego” </t>
    </r>
  </si>
  <si>
    <t>Plan dochodów i wydatków dla dochodów własnych  na 2009 r.</t>
  </si>
  <si>
    <t>Wyszczególnienie</t>
  </si>
  <si>
    <t>Stan środków pieniężnych na początek roku</t>
  </si>
  <si>
    <t>Dochody</t>
  </si>
  <si>
    <t>Wydatki</t>
  </si>
  <si>
    <t>Stan środków pieniężnych na koniec roku</t>
  </si>
  <si>
    <t>Rozliczenia
z budżetem
z tytułu wpłat nadwyżek środków za 2006 r.</t>
  </si>
  <si>
    <t>w tym: wpłata do budżetu</t>
  </si>
  <si>
    <t>źródła dochodów</t>
  </si>
  <si>
    <t>§ 265</t>
  </si>
  <si>
    <t>na inwestycje</t>
  </si>
  <si>
    <t>ZSP Szprotawa</t>
  </si>
  <si>
    <t>ZSO Żagań</t>
  </si>
  <si>
    <t>ZST-H w Żaganiu</t>
  </si>
  <si>
    <t>ZSTiL w Żaganiu</t>
  </si>
  <si>
    <t>ZSZ Szprotawa</t>
  </si>
  <si>
    <t>ZSP Iłowa</t>
  </si>
  <si>
    <t>854</t>
  </si>
  <si>
    <t>85410</t>
  </si>
  <si>
    <t>Powiatowy Dom Dziecka</t>
  </si>
  <si>
    <t>SOSzW Szprotawa</t>
  </si>
  <si>
    <t>85403</t>
  </si>
  <si>
    <t>SOSzW Żagań</t>
  </si>
  <si>
    <t>PPSP w Żaganiu</t>
  </si>
  <si>
    <t>PPP Żagań</t>
  </si>
  <si>
    <t>85406</t>
  </si>
  <si>
    <t>75020</t>
  </si>
  <si>
    <t>75095</t>
  </si>
  <si>
    <t>85195</t>
  </si>
  <si>
    <t>Ogółem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</si>
</sst>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,##0.00\ _z_ł"/>
    <numFmt numFmtId="178" formatCode="#,##0.00_ ;\-#,##0.00\ "/>
    <numFmt numFmtId="179" formatCode="0.000"/>
    <numFmt numFmtId="180" formatCode="0.0000"/>
    <numFmt numFmtId="181" formatCode="#,##0.00\ &quot;zł&quot;"/>
    <numFmt numFmtId="182" formatCode="0.0"/>
    <numFmt numFmtId="183" formatCode="0.00000"/>
    <numFmt numFmtId="184" formatCode="#,##0.000"/>
    <numFmt numFmtId="185" formatCode="#,##0.0000"/>
    <numFmt numFmtId="186" formatCode="#,##0.00000"/>
    <numFmt numFmtId="187" formatCode="#,##0_ ;\-#,##0\ "/>
    <numFmt numFmtId="188" formatCode="#,##0.00_ ;[Red]\-#,##0.00\ "/>
    <numFmt numFmtId="189" formatCode="0.E+00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8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double"/>
      <top style="hair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ashed"/>
      <bottom style="double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ouble"/>
      <top style="dashed"/>
      <bottom style="dashed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</borders>
  <cellStyleXfs count="68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16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3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1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5" fillId="25" borderId="10" xfId="0" applyAlignment="1">
      <alignment horizontal="left" vertical="center" wrapText="1"/>
    </xf>
    <xf numFmtId="49" fontId="5" fillId="25" borderId="10" xfId="0" applyAlignment="1">
      <alignment horizontal="right" vertical="center" wrapText="1"/>
    </xf>
    <xf numFmtId="49" fontId="2" fillId="24" borderId="11" xfId="0" applyAlignment="1">
      <alignment horizontal="center" vertical="center" wrapText="1"/>
    </xf>
    <xf numFmtId="49" fontId="6" fillId="26" borderId="10" xfId="0" applyAlignment="1">
      <alignment horizontal="center" vertical="center" wrapText="1"/>
    </xf>
    <xf numFmtId="49" fontId="2" fillId="26" borderId="10" xfId="0" applyAlignment="1">
      <alignment horizontal="center" vertical="center" wrapText="1"/>
    </xf>
    <xf numFmtId="49" fontId="6" fillId="26" borderId="10" xfId="0" applyAlignment="1">
      <alignment horizontal="left" vertical="center" wrapText="1"/>
    </xf>
    <xf numFmtId="49" fontId="6" fillId="26" borderId="10" xfId="0" applyAlignment="1">
      <alignment horizontal="righ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center" vertical="center" wrapText="1"/>
    </xf>
    <xf numFmtId="49" fontId="6" fillId="24" borderId="10" xfId="0" applyAlignment="1">
      <alignment horizontal="left" vertical="center" wrapText="1"/>
    </xf>
    <xf numFmtId="49" fontId="6" fillId="24" borderId="10" xfId="0" applyAlignment="1">
      <alignment horizontal="right" vertical="center" wrapText="1"/>
    </xf>
    <xf numFmtId="49" fontId="8" fillId="24" borderId="12" xfId="0" applyAlignment="1">
      <alignment horizontal="right" vertical="center" wrapText="1"/>
    </xf>
    <xf numFmtId="0" fontId="9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NumberFormat="1" applyFont="1" applyFill="1" applyBorder="1" applyAlignment="1" applyProtection="1">
      <alignment horizontal="left" vertical="center" wrapText="1"/>
      <protection/>
    </xf>
    <xf numFmtId="0" fontId="5" fillId="2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2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NumberFormat="1" applyFont="1" applyFill="1" applyBorder="1" applyAlignment="1" applyProtection="1">
      <alignment horizontal="left" vertical="center" wrapText="1"/>
      <protection/>
    </xf>
    <xf numFmtId="0" fontId="6" fillId="2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25" borderId="10" xfId="0" applyAlignment="1">
      <alignment horizontal="right" vertical="center" wrapText="1"/>
    </xf>
    <xf numFmtId="49" fontId="6" fillId="26" borderId="10" xfId="0" applyAlignment="1">
      <alignment horizontal="right" vertical="center" wrapText="1"/>
    </xf>
    <xf numFmtId="49" fontId="1" fillId="24" borderId="0" xfId="0" applyAlignment="1">
      <alignment horizontal="left" vertical="top" wrapText="1"/>
    </xf>
    <xf numFmtId="49" fontId="4" fillId="24" borderId="10" xfId="0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20" borderId="15" xfId="0" applyNumberFormat="1" applyFont="1" applyFill="1" applyBorder="1" applyAlignment="1" applyProtection="1">
      <alignment horizontal="right" vertical="center" wrapText="1"/>
      <protection/>
    </xf>
    <xf numFmtId="0" fontId="5" fillId="20" borderId="14" xfId="0" applyNumberFormat="1" applyFont="1" applyFill="1" applyBorder="1" applyAlignment="1" applyProtection="1">
      <alignment horizontal="right" vertical="center" wrapText="1"/>
      <protection/>
    </xf>
    <xf numFmtId="0" fontId="6" fillId="20" borderId="15" xfId="0" applyNumberFormat="1" applyFont="1" applyFill="1" applyBorder="1" applyAlignment="1" applyProtection="1">
      <alignment horizontal="right" vertical="center" wrapText="1"/>
      <protection/>
    </xf>
    <xf numFmtId="0" fontId="6" fillId="2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4" borderId="0" xfId="0" applyAlignment="1">
      <alignment horizontal="center" vertical="center" wrapText="1"/>
    </xf>
    <xf numFmtId="49" fontId="6" fillId="24" borderId="10" xfId="0" applyAlignment="1">
      <alignment horizontal="right" vertical="center" wrapText="1"/>
    </xf>
    <xf numFmtId="49" fontId="2" fillId="24" borderId="18" xfId="0" applyAlignment="1">
      <alignment horizontal="center" vertical="center" wrapText="1"/>
    </xf>
    <xf numFmtId="49" fontId="7" fillId="24" borderId="10" xfId="0" applyAlignment="1">
      <alignment horizontal="right" vertical="center" wrapText="1"/>
    </xf>
    <xf numFmtId="49" fontId="8" fillId="24" borderId="12" xfId="0" applyAlignment="1">
      <alignment horizontal="right" vertical="center" wrapText="1"/>
    </xf>
    <xf numFmtId="0" fontId="32" fillId="0" borderId="0" xfId="56" applyFont="1" applyAlignment="1">
      <alignment horizontal="center" vertical="center" wrapText="1"/>
      <protection/>
    </xf>
    <xf numFmtId="0" fontId="33" fillId="0" borderId="0" xfId="56" applyFont="1" applyAlignment="1">
      <alignment vertical="center"/>
      <protection/>
    </xf>
    <xf numFmtId="0" fontId="32" fillId="0" borderId="0" xfId="56" applyFont="1" applyAlignment="1">
      <alignment horizontal="center" vertical="center" wrapText="1"/>
      <protection/>
    </xf>
    <xf numFmtId="0" fontId="34" fillId="0" borderId="0" xfId="56" applyFont="1" applyAlignment="1">
      <alignment horizontal="right" vertical="center"/>
      <protection/>
    </xf>
    <xf numFmtId="0" fontId="35" fillId="20" borderId="19" xfId="56" applyFont="1" applyFill="1" applyBorder="1" applyAlignment="1">
      <alignment horizontal="center" vertical="center"/>
      <protection/>
    </xf>
    <xf numFmtId="0" fontId="35" fillId="20" borderId="20" xfId="56" applyFont="1" applyFill="1" applyBorder="1" applyAlignment="1">
      <alignment horizontal="center" vertical="center"/>
      <protection/>
    </xf>
    <xf numFmtId="0" fontId="35" fillId="20" borderId="20" xfId="56" applyFont="1" applyFill="1" applyBorder="1" applyAlignment="1">
      <alignment horizontal="center" vertical="center" wrapText="1"/>
      <protection/>
    </xf>
    <xf numFmtId="0" fontId="35" fillId="20" borderId="21" xfId="56" applyFont="1" applyFill="1" applyBorder="1" applyAlignment="1">
      <alignment horizontal="center" vertical="center" wrapText="1"/>
      <protection/>
    </xf>
    <xf numFmtId="0" fontId="35" fillId="20" borderId="22" xfId="56" applyFont="1" applyFill="1" applyBorder="1" applyAlignment="1">
      <alignment horizontal="center" vertical="center" wrapText="1"/>
      <protection/>
    </xf>
    <xf numFmtId="0" fontId="35" fillId="20" borderId="23" xfId="56" applyFont="1" applyFill="1" applyBorder="1" applyAlignment="1">
      <alignment horizontal="center" vertical="center"/>
      <protection/>
    </xf>
    <xf numFmtId="0" fontId="35" fillId="20" borderId="24" xfId="56" applyFont="1" applyFill="1" applyBorder="1" applyAlignment="1">
      <alignment horizontal="center" vertical="center"/>
      <protection/>
    </xf>
    <xf numFmtId="0" fontId="35" fillId="20" borderId="24" xfId="56" applyFont="1" applyFill="1" applyBorder="1" applyAlignment="1">
      <alignment horizontal="center" vertical="center" wrapText="1"/>
      <protection/>
    </xf>
    <xf numFmtId="0" fontId="35" fillId="20" borderId="25" xfId="56" applyFont="1" applyFill="1" applyBorder="1" applyAlignment="1">
      <alignment horizontal="center" vertical="center" wrapText="1"/>
      <protection/>
    </xf>
    <xf numFmtId="0" fontId="35" fillId="20" borderId="26" xfId="56" applyFont="1" applyFill="1" applyBorder="1" applyAlignment="1">
      <alignment horizontal="center" vertical="center" wrapText="1"/>
      <protection/>
    </xf>
    <xf numFmtId="0" fontId="35" fillId="20" borderId="27" xfId="56" applyFont="1" applyFill="1" applyBorder="1" applyAlignment="1">
      <alignment horizontal="center" vertical="center" wrapText="1"/>
      <protection/>
    </xf>
    <xf numFmtId="0" fontId="35" fillId="20" borderId="28" xfId="56" applyFont="1" applyFill="1" applyBorder="1" applyAlignment="1">
      <alignment horizontal="center" vertical="center" wrapText="1"/>
      <protection/>
    </xf>
    <xf numFmtId="0" fontId="35" fillId="20" borderId="29" xfId="56" applyFont="1" applyFill="1" applyBorder="1" applyAlignment="1">
      <alignment horizontal="center" vertical="center" wrapText="1"/>
      <protection/>
    </xf>
    <xf numFmtId="0" fontId="35" fillId="20" borderId="30" xfId="56" applyFont="1" applyFill="1" applyBorder="1" applyAlignment="1">
      <alignment horizontal="center" vertical="center" wrapText="1"/>
      <protection/>
    </xf>
    <xf numFmtId="0" fontId="35" fillId="20" borderId="31" xfId="56" applyFont="1" applyFill="1" applyBorder="1" applyAlignment="1">
      <alignment horizontal="center" vertical="center" wrapText="1"/>
      <protection/>
    </xf>
    <xf numFmtId="0" fontId="36" fillId="0" borderId="32" xfId="56" applyFont="1" applyBorder="1" applyAlignment="1">
      <alignment horizontal="center" vertical="center"/>
      <protection/>
    </xf>
    <xf numFmtId="0" fontId="36" fillId="0" borderId="30" xfId="56" applyFont="1" applyBorder="1" applyAlignment="1">
      <alignment horizontal="center" vertical="center"/>
      <protection/>
    </xf>
    <xf numFmtId="0" fontId="36" fillId="0" borderId="33" xfId="56" applyFont="1" applyBorder="1" applyAlignment="1">
      <alignment horizontal="center" vertical="center"/>
      <protection/>
    </xf>
    <xf numFmtId="0" fontId="33" fillId="0" borderId="19" xfId="56" applyFont="1" applyBorder="1" applyAlignment="1">
      <alignment horizontal="center" vertical="center"/>
      <protection/>
    </xf>
    <xf numFmtId="0" fontId="33" fillId="0" borderId="20" xfId="56" applyFont="1" applyFill="1" applyBorder="1" applyAlignment="1">
      <alignment horizontal="center" vertical="center"/>
      <protection/>
    </xf>
    <xf numFmtId="0" fontId="33" fillId="0" borderId="20" xfId="56" applyFont="1" applyFill="1" applyBorder="1" applyAlignment="1">
      <alignment horizontal="left" vertical="center" wrapText="1"/>
      <protection/>
    </xf>
    <xf numFmtId="3" fontId="37" fillId="0" borderId="20" xfId="56" applyNumberFormat="1" applyFont="1" applyBorder="1" applyAlignment="1">
      <alignment vertical="center"/>
      <protection/>
    </xf>
    <xf numFmtId="3" fontId="38" fillId="27" borderId="20" xfId="56" applyNumberFormat="1" applyFont="1" applyFill="1" applyBorder="1" applyAlignment="1">
      <alignment horizontal="right" vertical="center"/>
      <protection/>
    </xf>
    <xf numFmtId="3" fontId="37" fillId="0" borderId="20" xfId="56" applyNumberFormat="1" applyFont="1" applyFill="1" applyBorder="1" applyAlignment="1">
      <alignment horizontal="right" vertical="center"/>
      <protection/>
    </xf>
    <xf numFmtId="0" fontId="33" fillId="0" borderId="22" xfId="56" applyFont="1" applyBorder="1" applyAlignment="1">
      <alignment vertical="center" wrapText="1"/>
      <protection/>
    </xf>
    <xf numFmtId="0" fontId="33" fillId="0" borderId="23" xfId="56" applyFont="1" applyBorder="1" applyAlignment="1">
      <alignment horizontal="center" vertical="center"/>
      <protection/>
    </xf>
    <xf numFmtId="0" fontId="33" fillId="0" borderId="24" xfId="56" applyFont="1" applyFill="1" applyBorder="1" applyAlignment="1">
      <alignment horizontal="center" vertical="center"/>
      <protection/>
    </xf>
    <xf numFmtId="0" fontId="33" fillId="0" borderId="24" xfId="56" applyFont="1" applyFill="1" applyBorder="1" applyAlignment="1">
      <alignment horizontal="left" vertical="center" wrapText="1"/>
      <protection/>
    </xf>
    <xf numFmtId="3" fontId="37" fillId="0" borderId="24" xfId="56" applyNumberFormat="1" applyFont="1" applyBorder="1" applyAlignment="1">
      <alignment vertical="center"/>
      <protection/>
    </xf>
    <xf numFmtId="3" fontId="38" fillId="27" borderId="24" xfId="56" applyNumberFormat="1" applyFont="1" applyFill="1" applyBorder="1" applyAlignment="1">
      <alignment horizontal="right" vertical="center"/>
      <protection/>
    </xf>
    <xf numFmtId="3" fontId="37" fillId="0" borderId="24" xfId="56" applyNumberFormat="1" applyFont="1" applyFill="1" applyBorder="1" applyAlignment="1">
      <alignment horizontal="right" vertical="center"/>
      <protection/>
    </xf>
    <xf numFmtId="0" fontId="33" fillId="0" borderId="29" xfId="56" applyFont="1" applyBorder="1" applyAlignment="1">
      <alignment vertical="center" wrapText="1"/>
      <protection/>
    </xf>
    <xf numFmtId="0" fontId="33" fillId="0" borderId="24" xfId="56" applyFont="1" applyBorder="1" applyAlignment="1">
      <alignment horizontal="center" vertical="center"/>
      <protection/>
    </xf>
    <xf numFmtId="0" fontId="33" fillId="0" borderId="24" xfId="56" applyFont="1" applyBorder="1" applyAlignment="1">
      <alignment horizontal="left" vertical="center" wrapText="1"/>
      <protection/>
    </xf>
    <xf numFmtId="0" fontId="9" fillId="0" borderId="24" xfId="53" applyFont="1" applyBorder="1" applyAlignment="1">
      <alignment horizontal="left" vertical="center" wrapText="1"/>
      <protection/>
    </xf>
    <xf numFmtId="3" fontId="38" fillId="27" borderId="24" xfId="56" applyNumberFormat="1" applyFont="1" applyFill="1" applyBorder="1" applyAlignment="1">
      <alignment vertical="center"/>
      <protection/>
    </xf>
    <xf numFmtId="0" fontId="9" fillId="0" borderId="24" xfId="53" applyFont="1" applyBorder="1" applyAlignment="1">
      <alignment horizontal="left" wrapText="1"/>
      <protection/>
    </xf>
    <xf numFmtId="0" fontId="33" fillId="0" borderId="32" xfId="56" applyFont="1" applyBorder="1" applyAlignment="1">
      <alignment horizontal="center" vertical="center"/>
      <protection/>
    </xf>
    <xf numFmtId="0" fontId="33" fillId="0" borderId="30" xfId="56" applyFont="1" applyBorder="1" applyAlignment="1">
      <alignment horizontal="center" vertical="center"/>
      <protection/>
    </xf>
    <xf numFmtId="0" fontId="9" fillId="0" borderId="30" xfId="53" applyFont="1" applyBorder="1" applyAlignment="1">
      <alignment horizontal="left" vertical="center" wrapText="1"/>
      <protection/>
    </xf>
    <xf numFmtId="3" fontId="37" fillId="0" borderId="30" xfId="56" applyNumberFormat="1" applyFont="1" applyBorder="1" applyAlignment="1">
      <alignment vertical="center"/>
      <protection/>
    </xf>
    <xf numFmtId="3" fontId="38" fillId="27" borderId="30" xfId="56" applyNumberFormat="1" applyFont="1" applyFill="1" applyBorder="1" applyAlignment="1">
      <alignment vertical="center"/>
      <protection/>
    </xf>
    <xf numFmtId="0" fontId="33" fillId="0" borderId="33" xfId="56" applyFont="1" applyBorder="1" applyAlignment="1">
      <alignment vertical="center" wrapText="1"/>
      <protection/>
    </xf>
    <xf numFmtId="0" fontId="33" fillId="0" borderId="34" xfId="56" applyFont="1" applyBorder="1" applyAlignment="1">
      <alignment horizontal="center" vertical="center"/>
      <protection/>
    </xf>
    <xf numFmtId="0" fontId="33" fillId="0" borderId="35" xfId="56" applyFont="1" applyBorder="1" applyAlignment="1">
      <alignment horizontal="center" vertical="center"/>
      <protection/>
    </xf>
    <xf numFmtId="0" fontId="9" fillId="0" borderId="35" xfId="53" applyFont="1" applyBorder="1" applyAlignment="1">
      <alignment horizontal="left" vertical="center" wrapText="1"/>
      <protection/>
    </xf>
    <xf numFmtId="3" fontId="37" fillId="0" borderId="35" xfId="56" applyNumberFormat="1" applyFont="1" applyBorder="1" applyAlignment="1">
      <alignment vertical="center"/>
      <protection/>
    </xf>
    <xf numFmtId="3" fontId="38" fillId="27" borderId="35" xfId="56" applyNumberFormat="1" applyFont="1" applyFill="1" applyBorder="1" applyAlignment="1">
      <alignment vertical="center"/>
      <protection/>
    </xf>
    <xf numFmtId="0" fontId="33" fillId="0" borderId="36" xfId="56" applyFont="1" applyBorder="1" applyAlignment="1">
      <alignment vertical="center" wrapText="1"/>
      <protection/>
    </xf>
    <xf numFmtId="4" fontId="35" fillId="0" borderId="37" xfId="56" applyNumberFormat="1" applyFont="1" applyBorder="1" applyAlignment="1">
      <alignment horizontal="center" vertical="center"/>
      <protection/>
    </xf>
    <xf numFmtId="4" fontId="35" fillId="0" borderId="38" xfId="56" applyNumberFormat="1" applyFont="1" applyBorder="1" applyAlignment="1">
      <alignment horizontal="center" vertical="center"/>
      <protection/>
    </xf>
    <xf numFmtId="4" fontId="35" fillId="0" borderId="39" xfId="56" applyNumberFormat="1" applyFont="1" applyBorder="1" applyAlignment="1">
      <alignment horizontal="center" vertical="center"/>
      <protection/>
    </xf>
    <xf numFmtId="3" fontId="38" fillId="0" borderId="40" xfId="56" applyNumberFormat="1" applyFont="1" applyBorder="1" applyAlignment="1">
      <alignment vertical="center"/>
      <protection/>
    </xf>
    <xf numFmtId="4" fontId="35" fillId="0" borderId="0" xfId="56" applyNumberFormat="1" applyFont="1" applyBorder="1" applyAlignment="1">
      <alignment horizontal="center" vertical="center"/>
      <protection/>
    </xf>
    <xf numFmtId="3" fontId="38" fillId="0" borderId="0" xfId="56" applyNumberFormat="1" applyFont="1" applyBorder="1" applyAlignment="1">
      <alignment vertical="center"/>
      <protection/>
    </xf>
    <xf numFmtId="3" fontId="38" fillId="28" borderId="0" xfId="56" applyNumberFormat="1" applyFont="1" applyFill="1" applyBorder="1" applyAlignment="1">
      <alignment vertical="center"/>
      <protection/>
    </xf>
    <xf numFmtId="0" fontId="33" fillId="0" borderId="0" xfId="56" applyFont="1" applyBorder="1" applyAlignment="1">
      <alignment vertical="center"/>
      <protection/>
    </xf>
    <xf numFmtId="3" fontId="38" fillId="27" borderId="0" xfId="56" applyNumberFormat="1" applyFont="1" applyFill="1" applyBorder="1" applyAlignment="1">
      <alignment vertical="center"/>
      <protection/>
    </xf>
    <xf numFmtId="4" fontId="39" fillId="0" borderId="0" xfId="56" applyNumberFormat="1" applyFont="1" applyBorder="1" applyAlignment="1">
      <alignment horizontal="center" vertical="center"/>
      <protection/>
    </xf>
    <xf numFmtId="4" fontId="35" fillId="0" borderId="0" xfId="56" applyNumberFormat="1" applyFont="1" applyBorder="1" applyAlignment="1">
      <alignment vertical="center"/>
      <protection/>
    </xf>
    <xf numFmtId="4" fontId="38" fillId="28" borderId="0" xfId="56" applyNumberFormat="1" applyFont="1" applyFill="1" applyBorder="1" applyAlignment="1">
      <alignment vertical="center"/>
      <protection/>
    </xf>
    <xf numFmtId="4" fontId="35" fillId="0" borderId="0" xfId="56" applyNumberFormat="1" applyFont="1" applyBorder="1" applyAlignment="1">
      <alignment horizontal="center" vertical="center" wrapText="1"/>
      <protection/>
    </xf>
    <xf numFmtId="4" fontId="33" fillId="0" borderId="0" xfId="56" applyNumberFormat="1" applyFont="1" applyBorder="1" applyAlignment="1">
      <alignment horizontal="center" vertical="center"/>
      <protection/>
    </xf>
    <xf numFmtId="4" fontId="33" fillId="0" borderId="0" xfId="56" applyNumberFormat="1" applyFont="1" applyBorder="1" applyAlignment="1">
      <alignment vertical="center"/>
      <protection/>
    </xf>
    <xf numFmtId="4" fontId="40" fillId="0" borderId="0" xfId="56" applyNumberFormat="1" applyFont="1" applyBorder="1" applyAlignment="1">
      <alignment horizontal="center" vertical="center"/>
      <protection/>
    </xf>
    <xf numFmtId="4" fontId="33" fillId="0" borderId="0" xfId="56" applyNumberFormat="1" applyFont="1" applyAlignment="1">
      <alignment vertical="center"/>
      <protection/>
    </xf>
    <xf numFmtId="0" fontId="35" fillId="0" borderId="0" xfId="56" applyFont="1" applyAlignment="1">
      <alignment horizontal="center" vertical="center"/>
      <protection/>
    </xf>
    <xf numFmtId="4" fontId="35" fillId="0" borderId="0" xfId="56" applyNumberFormat="1" applyFont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33" fillId="0" borderId="0" xfId="56" applyFont="1" applyAlignment="1">
      <alignment horizontal="center" vertical="center"/>
      <protection/>
    </xf>
    <xf numFmtId="4" fontId="41" fillId="0" borderId="0" xfId="56" applyNumberFormat="1" applyFont="1" applyAlignment="1">
      <alignment horizontal="center" vertical="center"/>
      <protection/>
    </xf>
    <xf numFmtId="4" fontId="41" fillId="0" borderId="0" xfId="56" applyNumberFormat="1" applyFont="1" applyAlignment="1">
      <alignment horizontal="center" vertical="center"/>
      <protection/>
    </xf>
    <xf numFmtId="4" fontId="34" fillId="0" borderId="0" xfId="56" applyNumberFormat="1" applyFont="1" applyAlignment="1">
      <alignment horizontal="center" vertical="center"/>
      <protection/>
    </xf>
    <xf numFmtId="4" fontId="38" fillId="0" borderId="0" xfId="56" applyNumberFormat="1" applyFont="1" applyAlignment="1">
      <alignment vertical="center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 applyAlignment="1">
      <alignment/>
      <protection/>
    </xf>
    <xf numFmtId="0" fontId="34" fillId="0" borderId="0" xfId="54" applyFont="1">
      <alignment/>
      <protection/>
    </xf>
    <xf numFmtId="0" fontId="44" fillId="20" borderId="19" xfId="54" applyFont="1" applyFill="1" applyBorder="1" applyAlignment="1">
      <alignment horizontal="center" vertical="center"/>
      <protection/>
    </xf>
    <xf numFmtId="0" fontId="44" fillId="20" borderId="20" xfId="54" applyFont="1" applyFill="1" applyBorder="1" applyAlignment="1">
      <alignment horizontal="center" vertical="center"/>
      <protection/>
    </xf>
    <xf numFmtId="0" fontId="44" fillId="20" borderId="20" xfId="54" applyFont="1" applyFill="1" applyBorder="1" applyAlignment="1">
      <alignment horizontal="center" vertical="center" wrapText="1"/>
      <protection/>
    </xf>
    <xf numFmtId="0" fontId="44" fillId="20" borderId="22" xfId="54" applyFont="1" applyFill="1" applyBorder="1" applyAlignment="1">
      <alignment horizontal="center" vertical="center"/>
      <protection/>
    </xf>
    <xf numFmtId="0" fontId="44" fillId="20" borderId="23" xfId="54" applyFont="1" applyFill="1" applyBorder="1" applyAlignment="1">
      <alignment horizontal="center" vertical="center"/>
      <protection/>
    </xf>
    <xf numFmtId="0" fontId="44" fillId="20" borderId="24" xfId="54" applyFont="1" applyFill="1" applyBorder="1" applyAlignment="1">
      <alignment horizontal="center" vertical="center"/>
      <protection/>
    </xf>
    <xf numFmtId="0" fontId="44" fillId="20" borderId="24" xfId="54" applyFont="1" applyFill="1" applyBorder="1" applyAlignment="1">
      <alignment horizontal="center" vertical="center" wrapText="1"/>
      <protection/>
    </xf>
    <xf numFmtId="0" fontId="44" fillId="20" borderId="29" xfId="54" applyFont="1" applyFill="1" applyBorder="1" applyAlignment="1">
      <alignment horizontal="center" vertical="center"/>
      <protection/>
    </xf>
    <xf numFmtId="0" fontId="44" fillId="20" borderId="29" xfId="54" applyFont="1" applyFill="1" applyBorder="1" applyAlignment="1">
      <alignment horizontal="center" vertical="center" wrapText="1"/>
      <protection/>
    </xf>
    <xf numFmtId="0" fontId="44" fillId="20" borderId="24" xfId="54" applyFont="1" applyFill="1" applyBorder="1" applyAlignment="1">
      <alignment horizontal="center" vertical="center" wrapText="1"/>
      <protection/>
    </xf>
    <xf numFmtId="0" fontId="44" fillId="20" borderId="29" xfId="54" applyFont="1" applyFill="1" applyBorder="1" applyAlignment="1">
      <alignment horizontal="center" vertical="center" wrapText="1"/>
      <protection/>
    </xf>
    <xf numFmtId="0" fontId="36" fillId="0" borderId="32" xfId="54" applyFont="1" applyBorder="1" applyAlignment="1">
      <alignment horizontal="center" vertical="center"/>
      <protection/>
    </xf>
    <xf numFmtId="0" fontId="36" fillId="0" borderId="30" xfId="54" applyFont="1" applyBorder="1" applyAlignment="1">
      <alignment horizontal="center" vertical="center"/>
      <protection/>
    </xf>
    <xf numFmtId="0" fontId="36" fillId="0" borderId="33" xfId="54" applyFont="1" applyBorder="1" applyAlignment="1">
      <alignment horizontal="center" vertical="center"/>
      <protection/>
    </xf>
    <xf numFmtId="0" fontId="44" fillId="0" borderId="41" xfId="54" applyFont="1" applyBorder="1" applyAlignment="1">
      <alignment horizontal="center"/>
      <protection/>
    </xf>
    <xf numFmtId="0" fontId="44" fillId="0" borderId="40" xfId="54" applyFont="1" applyBorder="1" applyAlignment="1">
      <alignment horizontal="left" vertical="center"/>
      <protection/>
    </xf>
    <xf numFmtId="0" fontId="44" fillId="0" borderId="42" xfId="54" applyFont="1" applyBorder="1" applyAlignment="1">
      <alignment horizontal="center"/>
      <protection/>
    </xf>
    <xf numFmtId="0" fontId="44" fillId="0" borderId="39" xfId="54" applyFont="1" applyBorder="1" applyAlignment="1">
      <alignment horizontal="center"/>
      <protection/>
    </xf>
    <xf numFmtId="3" fontId="44" fillId="0" borderId="40" xfId="54" applyNumberFormat="1" applyFont="1" applyBorder="1">
      <alignment/>
      <protection/>
    </xf>
    <xf numFmtId="3" fontId="44" fillId="0" borderId="43" xfId="54" applyNumberFormat="1" applyFont="1" applyBorder="1">
      <alignment/>
      <protection/>
    </xf>
    <xf numFmtId="3" fontId="44" fillId="0" borderId="39" xfId="54" applyNumberFormat="1" applyFont="1" applyBorder="1">
      <alignment/>
      <protection/>
    </xf>
    <xf numFmtId="0" fontId="44" fillId="0" borderId="0" xfId="54" applyFont="1">
      <alignment/>
      <protection/>
    </xf>
    <xf numFmtId="0" fontId="34" fillId="0" borderId="44" xfId="54" applyFont="1" applyBorder="1" applyAlignment="1">
      <alignment horizontal="center" vertical="center"/>
      <protection/>
    </xf>
    <xf numFmtId="0" fontId="45" fillId="0" borderId="45" xfId="54" applyFont="1" applyBorder="1" applyAlignment="1">
      <alignment horizontal="left" vertical="center" wrapText="1"/>
      <protection/>
    </xf>
    <xf numFmtId="0" fontId="34" fillId="0" borderId="46" xfId="54" applyFont="1" applyBorder="1" applyAlignment="1">
      <alignment/>
      <protection/>
    </xf>
    <xf numFmtId="3" fontId="34" fillId="0" borderId="46" xfId="54" applyNumberFormat="1" applyFont="1" applyBorder="1">
      <alignment/>
      <protection/>
    </xf>
    <xf numFmtId="3" fontId="34" fillId="0" borderId="46" xfId="54" applyNumberFormat="1" applyFont="1" applyBorder="1" applyAlignment="1">
      <alignment/>
      <protection/>
    </xf>
    <xf numFmtId="3" fontId="34" fillId="0" borderId="47" xfId="54" applyNumberFormat="1" applyFont="1" applyBorder="1" applyAlignment="1">
      <alignment/>
      <protection/>
    </xf>
    <xf numFmtId="3" fontId="44" fillId="0" borderId="0" xfId="54" applyNumberFormat="1" applyFont="1" applyBorder="1">
      <alignment/>
      <protection/>
    </xf>
    <xf numFmtId="0" fontId="34" fillId="0" borderId="48" xfId="54" applyFont="1" applyBorder="1" applyAlignment="1">
      <alignment horizontal="center" vertical="center"/>
      <protection/>
    </xf>
    <xf numFmtId="0" fontId="45" fillId="0" borderId="49" xfId="54" applyFont="1" applyBorder="1" applyAlignment="1">
      <alignment horizontal="left" vertical="center" wrapText="1"/>
      <protection/>
    </xf>
    <xf numFmtId="0" fontId="34" fillId="0" borderId="49" xfId="54" applyFont="1" applyBorder="1" applyAlignment="1">
      <alignment/>
      <protection/>
    </xf>
    <xf numFmtId="3" fontId="34" fillId="0" borderId="49" xfId="54" applyNumberFormat="1" applyFont="1" applyBorder="1">
      <alignment/>
      <protection/>
    </xf>
    <xf numFmtId="3" fontId="34" fillId="0" borderId="49" xfId="54" applyNumberFormat="1" applyFont="1" applyBorder="1" applyAlignment="1">
      <alignment/>
      <protection/>
    </xf>
    <xf numFmtId="3" fontId="34" fillId="0" borderId="50" xfId="54" applyNumberFormat="1" applyFont="1" applyBorder="1" applyAlignment="1">
      <alignment/>
      <protection/>
    </xf>
    <xf numFmtId="0" fontId="34" fillId="0" borderId="49" xfId="54" applyFont="1" applyBorder="1" applyAlignment="1">
      <alignment horizontal="center"/>
      <protection/>
    </xf>
    <xf numFmtId="3" fontId="44" fillId="0" borderId="0" xfId="54" applyNumberFormat="1" applyFont="1">
      <alignment/>
      <protection/>
    </xf>
    <xf numFmtId="0" fontId="45" fillId="0" borderId="49" xfId="54" applyFont="1" applyBorder="1" applyAlignment="1">
      <alignment horizontal="left" vertical="center"/>
      <protection/>
    </xf>
    <xf numFmtId="3" fontId="34" fillId="0" borderId="49" xfId="54" applyNumberFormat="1" applyFont="1" applyBorder="1" applyAlignment="1">
      <alignment horizontal="center"/>
      <protection/>
    </xf>
    <xf numFmtId="3" fontId="34" fillId="0" borderId="50" xfId="54" applyNumberFormat="1" applyFont="1" applyBorder="1">
      <alignment/>
      <protection/>
    </xf>
    <xf numFmtId="0" fontId="34" fillId="0" borderId="51" xfId="54" applyFont="1" applyBorder="1" applyAlignment="1">
      <alignment horizontal="center" vertical="center"/>
      <protection/>
    </xf>
    <xf numFmtId="0" fontId="45" fillId="0" borderId="52" xfId="54" applyFont="1" applyBorder="1" applyAlignment="1">
      <alignment horizontal="left" vertical="center"/>
      <protection/>
    </xf>
    <xf numFmtId="3" fontId="34" fillId="0" borderId="52" xfId="54" applyNumberFormat="1" applyFont="1" applyBorder="1">
      <alignment/>
      <protection/>
    </xf>
    <xf numFmtId="3" fontId="34" fillId="0" borderId="52" xfId="54" applyNumberFormat="1" applyFont="1" applyBorder="1" applyAlignment="1">
      <alignment horizontal="center"/>
      <protection/>
    </xf>
    <xf numFmtId="0" fontId="45" fillId="0" borderId="53" xfId="54" applyFont="1" applyBorder="1" applyAlignment="1">
      <alignment horizontal="left" vertical="center"/>
      <protection/>
    </xf>
    <xf numFmtId="3" fontId="34" fillId="0" borderId="52" xfId="54" applyNumberFormat="1" applyFont="1" applyBorder="1" applyAlignment="1">
      <alignment/>
      <protection/>
    </xf>
    <xf numFmtId="3" fontId="34" fillId="0" borderId="54" xfId="54" applyNumberFormat="1" applyFont="1" applyBorder="1" applyAlignment="1">
      <alignment/>
      <protection/>
    </xf>
    <xf numFmtId="0" fontId="45" fillId="0" borderId="32" xfId="54" applyFont="1" applyBorder="1" applyAlignment="1">
      <alignment horizontal="center" vertical="center"/>
      <protection/>
    </xf>
    <xf numFmtId="0" fontId="45" fillId="0" borderId="55" xfId="54" applyFont="1" applyBorder="1" applyAlignment="1">
      <alignment horizontal="left" vertical="center" wrapText="1"/>
      <protection/>
    </xf>
    <xf numFmtId="0" fontId="45" fillId="0" borderId="55" xfId="54" applyFont="1" applyBorder="1" applyAlignment="1">
      <alignment/>
      <protection/>
    </xf>
    <xf numFmtId="3" fontId="45" fillId="0" borderId="55" xfId="54" applyNumberFormat="1" applyFont="1" applyBorder="1">
      <alignment/>
      <protection/>
    </xf>
    <xf numFmtId="3" fontId="45" fillId="0" borderId="55" xfId="54" applyNumberFormat="1" applyFont="1" applyBorder="1" applyAlignment="1">
      <alignment/>
      <protection/>
    </xf>
    <xf numFmtId="3" fontId="45" fillId="0" borderId="56" xfId="54" applyNumberFormat="1" applyFont="1" applyBorder="1" applyAlignment="1">
      <alignment/>
      <protection/>
    </xf>
    <xf numFmtId="0" fontId="45" fillId="0" borderId="0" xfId="54" applyFont="1">
      <alignment/>
      <protection/>
    </xf>
    <xf numFmtId="0" fontId="45" fillId="0" borderId="57" xfId="54" applyFont="1" applyBorder="1" applyAlignment="1">
      <alignment horizontal="center" vertical="center"/>
      <protection/>
    </xf>
    <xf numFmtId="0" fontId="45" fillId="0" borderId="49" xfId="54" applyFont="1" applyBorder="1" applyAlignment="1">
      <alignment/>
      <protection/>
    </xf>
    <xf numFmtId="3" fontId="45" fillId="0" borderId="49" xfId="54" applyNumberFormat="1" applyFont="1" applyBorder="1">
      <alignment/>
      <protection/>
    </xf>
    <xf numFmtId="3" fontId="45" fillId="0" borderId="49" xfId="54" applyNumberFormat="1" applyFont="1" applyBorder="1" applyAlignment="1">
      <alignment/>
      <protection/>
    </xf>
    <xf numFmtId="3" fontId="45" fillId="0" borderId="50" xfId="54" applyNumberFormat="1" applyFont="1" applyBorder="1" applyAlignment="1">
      <alignment/>
      <protection/>
    </xf>
    <xf numFmtId="0" fontId="45" fillId="0" borderId="58" xfId="54" applyFont="1" applyBorder="1" applyAlignment="1">
      <alignment horizontal="left" vertical="center"/>
      <protection/>
    </xf>
    <xf numFmtId="3" fontId="45" fillId="0" borderId="58" xfId="54" applyNumberFormat="1" applyFont="1" applyBorder="1">
      <alignment/>
      <protection/>
    </xf>
    <xf numFmtId="3" fontId="45" fillId="0" borderId="58" xfId="54" applyNumberFormat="1" applyFont="1" applyBorder="1" applyAlignment="1">
      <alignment horizontal="center"/>
      <protection/>
    </xf>
    <xf numFmtId="3" fontId="45" fillId="0" borderId="50" xfId="54" applyNumberFormat="1" applyFont="1" applyBorder="1">
      <alignment/>
      <protection/>
    </xf>
    <xf numFmtId="3" fontId="45" fillId="0" borderId="59" xfId="54" applyNumberFormat="1" applyFont="1" applyBorder="1">
      <alignment/>
      <protection/>
    </xf>
    <xf numFmtId="3" fontId="45" fillId="0" borderId="58" xfId="54" applyNumberFormat="1" applyFont="1" applyBorder="1" applyAlignment="1">
      <alignment/>
      <protection/>
    </xf>
    <xf numFmtId="3" fontId="45" fillId="0" borderId="60" xfId="54" applyNumberFormat="1" applyFont="1" applyBorder="1">
      <alignment/>
      <protection/>
    </xf>
    <xf numFmtId="3" fontId="45" fillId="0" borderId="60" xfId="54" applyNumberFormat="1" applyFont="1" applyBorder="1" applyAlignment="1">
      <alignment/>
      <protection/>
    </xf>
    <xf numFmtId="3" fontId="45" fillId="0" borderId="61" xfId="54" applyNumberFormat="1" applyFont="1" applyBorder="1">
      <alignment/>
      <protection/>
    </xf>
    <xf numFmtId="0" fontId="45" fillId="0" borderId="62" xfId="54" applyFont="1" applyBorder="1" applyAlignment="1">
      <alignment horizontal="center" vertical="center"/>
      <protection/>
    </xf>
    <xf numFmtId="0" fontId="45" fillId="0" borderId="63" xfId="54" applyFont="1" applyBorder="1" applyAlignment="1">
      <alignment horizontal="left" vertical="center"/>
      <protection/>
    </xf>
    <xf numFmtId="3" fontId="45" fillId="0" borderId="63" xfId="54" applyNumberFormat="1" applyFont="1" applyBorder="1" applyAlignment="1">
      <alignment/>
      <protection/>
    </xf>
    <xf numFmtId="3" fontId="45" fillId="0" borderId="31" xfId="54" applyNumberFormat="1" applyFont="1" applyBorder="1">
      <alignment/>
      <protection/>
    </xf>
    <xf numFmtId="3" fontId="45" fillId="0" borderId="31" xfId="54" applyNumberFormat="1" applyFont="1" applyBorder="1" applyAlignment="1">
      <alignment/>
      <protection/>
    </xf>
    <xf numFmtId="3" fontId="45" fillId="0" borderId="64" xfId="54" applyNumberFormat="1" applyFont="1" applyBorder="1">
      <alignment/>
      <protection/>
    </xf>
    <xf numFmtId="3" fontId="45" fillId="0" borderId="0" xfId="54" applyNumberFormat="1" applyFont="1">
      <alignment/>
      <protection/>
    </xf>
    <xf numFmtId="0" fontId="45" fillId="0" borderId="65" xfId="54" applyFont="1" applyBorder="1" applyAlignment="1">
      <alignment horizontal="center" vertical="center"/>
      <protection/>
    </xf>
    <xf numFmtId="0" fontId="45" fillId="0" borderId="48" xfId="54" applyFont="1" applyBorder="1" applyAlignment="1">
      <alignment horizontal="center" vertical="center"/>
      <protection/>
    </xf>
    <xf numFmtId="0" fontId="45" fillId="0" borderId="49" xfId="54" applyFont="1" applyBorder="1" applyAlignment="1">
      <alignment horizontal="center"/>
      <protection/>
    </xf>
    <xf numFmtId="3" fontId="45" fillId="0" borderId="49" xfId="54" applyNumberFormat="1" applyFont="1" applyBorder="1" applyAlignment="1">
      <alignment horizontal="center"/>
      <protection/>
    </xf>
    <xf numFmtId="0" fontId="45" fillId="0" borderId="51" xfId="54" applyFont="1" applyBorder="1" applyAlignment="1">
      <alignment horizontal="center" vertical="center"/>
      <protection/>
    </xf>
    <xf numFmtId="3" fontId="45" fillId="0" borderId="52" xfId="54" applyNumberFormat="1" applyFont="1" applyBorder="1">
      <alignment/>
      <protection/>
    </xf>
    <xf numFmtId="3" fontId="45" fillId="0" borderId="52" xfId="54" applyNumberFormat="1" applyFont="1" applyBorder="1" applyAlignment="1">
      <alignment horizontal="center"/>
      <protection/>
    </xf>
    <xf numFmtId="3" fontId="45" fillId="0" borderId="54" xfId="54" applyNumberFormat="1" applyFont="1" applyBorder="1">
      <alignment/>
      <protection/>
    </xf>
    <xf numFmtId="0" fontId="45" fillId="0" borderId="66" xfId="54" applyFont="1" applyBorder="1" applyAlignment="1">
      <alignment horizontal="center" vertical="center"/>
      <protection/>
    </xf>
    <xf numFmtId="3" fontId="45" fillId="0" borderId="53" xfId="54" applyNumberFormat="1" applyFont="1" applyBorder="1" applyAlignment="1">
      <alignment/>
      <protection/>
    </xf>
    <xf numFmtId="3" fontId="45" fillId="0" borderId="53" xfId="54" applyNumberFormat="1" applyFont="1" applyBorder="1">
      <alignment/>
      <protection/>
    </xf>
    <xf numFmtId="3" fontId="45" fillId="0" borderId="67" xfId="54" applyNumberFormat="1" applyFont="1" applyBorder="1">
      <alignment/>
      <protection/>
    </xf>
    <xf numFmtId="0" fontId="45" fillId="0" borderId="68" xfId="54" applyFont="1" applyBorder="1" applyAlignment="1">
      <alignment horizontal="center" vertical="center"/>
      <protection/>
    </xf>
    <xf numFmtId="0" fontId="45" fillId="0" borderId="69" xfId="54" applyFont="1" applyBorder="1" applyAlignment="1">
      <alignment horizontal="center" vertical="center"/>
      <protection/>
    </xf>
    <xf numFmtId="3" fontId="45" fillId="0" borderId="70" xfId="54" applyNumberFormat="1" applyFont="1" applyBorder="1" applyAlignment="1">
      <alignment horizontal="center"/>
      <protection/>
    </xf>
    <xf numFmtId="3" fontId="45" fillId="0" borderId="59" xfId="54" applyNumberFormat="1" applyFont="1" applyBorder="1" applyAlignment="1">
      <alignment horizontal="center"/>
      <protection/>
    </xf>
    <xf numFmtId="49" fontId="45" fillId="0" borderId="49" xfId="54" applyNumberFormat="1" applyFont="1" applyBorder="1" applyAlignment="1">
      <alignment/>
      <protection/>
    </xf>
    <xf numFmtId="3" fontId="45" fillId="0" borderId="71" xfId="54" applyNumberFormat="1" applyFont="1" applyBorder="1">
      <alignment/>
      <protection/>
    </xf>
    <xf numFmtId="3" fontId="45" fillId="0" borderId="72" xfId="54" applyNumberFormat="1" applyFont="1" applyBorder="1">
      <alignment/>
      <protection/>
    </xf>
    <xf numFmtId="0" fontId="45" fillId="0" borderId="73" xfId="54" applyFont="1" applyBorder="1" applyAlignment="1">
      <alignment horizontal="center" vertical="center"/>
      <protection/>
    </xf>
    <xf numFmtId="0" fontId="45" fillId="0" borderId="46" xfId="54" applyFont="1" applyBorder="1" applyAlignment="1">
      <alignment horizontal="left" vertical="center" wrapText="1"/>
      <protection/>
    </xf>
    <xf numFmtId="0" fontId="45" fillId="0" borderId="46" xfId="54" applyFont="1" applyBorder="1" applyAlignment="1">
      <alignment/>
      <protection/>
    </xf>
    <xf numFmtId="3" fontId="45" fillId="0" borderId="46" xfId="54" applyNumberFormat="1" applyFont="1" applyBorder="1" applyAlignment="1">
      <alignment/>
      <protection/>
    </xf>
    <xf numFmtId="3" fontId="45" fillId="0" borderId="47" xfId="54" applyNumberFormat="1" applyFont="1" applyBorder="1" applyAlignment="1">
      <alignment/>
      <protection/>
    </xf>
    <xf numFmtId="3" fontId="45" fillId="0" borderId="52" xfId="54" applyNumberFormat="1" applyFont="1" applyBorder="1" applyAlignment="1">
      <alignment/>
      <protection/>
    </xf>
    <xf numFmtId="3" fontId="45" fillId="0" borderId="54" xfId="54" applyNumberFormat="1" applyFont="1" applyBorder="1" applyAlignment="1">
      <alignment/>
      <protection/>
    </xf>
    <xf numFmtId="0" fontId="45" fillId="0" borderId="25" xfId="54" applyFont="1" applyBorder="1" applyAlignment="1">
      <alignment horizontal="left" vertical="center" wrapText="1"/>
      <protection/>
    </xf>
    <xf numFmtId="0" fontId="45" fillId="0" borderId="0" xfId="54" applyFont="1" applyBorder="1">
      <alignment/>
      <protection/>
    </xf>
    <xf numFmtId="3" fontId="47" fillId="0" borderId="49" xfId="54" applyNumberFormat="1" applyFont="1" applyBorder="1">
      <alignment/>
      <protection/>
    </xf>
    <xf numFmtId="3" fontId="47" fillId="0" borderId="50" xfId="54" applyNumberFormat="1" applyFont="1" applyBorder="1">
      <alignment/>
      <protection/>
    </xf>
    <xf numFmtId="0" fontId="47" fillId="0" borderId="0" xfId="54" applyFont="1">
      <alignment/>
      <protection/>
    </xf>
    <xf numFmtId="0" fontId="45" fillId="0" borderId="25" xfId="54" applyFont="1" applyBorder="1" applyAlignment="1">
      <alignment horizontal="left" vertical="center"/>
      <protection/>
    </xf>
    <xf numFmtId="3" fontId="47" fillId="0" borderId="52" xfId="54" applyNumberFormat="1" applyFont="1" applyBorder="1">
      <alignment/>
      <protection/>
    </xf>
    <xf numFmtId="3" fontId="47" fillId="0" borderId="52" xfId="54" applyNumberFormat="1" applyFont="1" applyBorder="1" applyAlignment="1">
      <alignment/>
      <protection/>
    </xf>
    <xf numFmtId="3" fontId="47" fillId="0" borderId="54" xfId="54" applyNumberFormat="1" applyFont="1" applyBorder="1" applyAlignment="1">
      <alignment/>
      <protection/>
    </xf>
    <xf numFmtId="0" fontId="45" fillId="0" borderId="74" xfId="54" applyFont="1" applyBorder="1" applyAlignment="1">
      <alignment horizontal="center" vertical="center"/>
      <protection/>
    </xf>
    <xf numFmtId="0" fontId="45" fillId="0" borderId="75" xfId="54" applyFont="1" applyBorder="1" applyAlignment="1">
      <alignment horizontal="left" vertical="center"/>
      <protection/>
    </xf>
    <xf numFmtId="3" fontId="45" fillId="0" borderId="75" xfId="54" applyNumberFormat="1" applyFont="1" applyBorder="1" applyAlignment="1">
      <alignment/>
      <protection/>
    </xf>
    <xf numFmtId="3" fontId="47" fillId="0" borderId="75" xfId="54" applyNumberFormat="1" applyFont="1" applyBorder="1">
      <alignment/>
      <protection/>
    </xf>
    <xf numFmtId="3" fontId="47" fillId="0" borderId="75" xfId="54" applyNumberFormat="1" applyFont="1" applyBorder="1" applyAlignment="1">
      <alignment/>
      <protection/>
    </xf>
    <xf numFmtId="3" fontId="47" fillId="0" borderId="76" xfId="54" applyNumberFormat="1" applyFont="1" applyBorder="1" applyAlignment="1">
      <alignment/>
      <protection/>
    </xf>
    <xf numFmtId="0" fontId="46" fillId="0" borderId="41" xfId="54" applyFont="1" applyBorder="1" applyAlignment="1">
      <alignment horizontal="center" vertical="center"/>
      <protection/>
    </xf>
    <xf numFmtId="0" fontId="46" fillId="0" borderId="40" xfId="54" applyFont="1" applyBorder="1" applyAlignment="1">
      <alignment horizontal="center" vertical="center"/>
      <protection/>
    </xf>
    <xf numFmtId="0" fontId="46" fillId="0" borderId="42" xfId="54" applyFont="1" applyBorder="1" applyAlignment="1">
      <alignment horizontal="center" vertical="center"/>
      <protection/>
    </xf>
    <xf numFmtId="0" fontId="46" fillId="0" borderId="39" xfId="54" applyFont="1" applyBorder="1" applyAlignment="1">
      <alignment horizontal="center" vertical="center"/>
      <protection/>
    </xf>
    <xf numFmtId="3" fontId="46" fillId="0" borderId="40" xfId="54" applyNumberFormat="1" applyFont="1" applyBorder="1" applyAlignment="1">
      <alignment horizontal="center" vertical="center"/>
      <protection/>
    </xf>
    <xf numFmtId="0" fontId="45" fillId="0" borderId="77" xfId="54" applyFont="1" applyBorder="1" applyAlignment="1">
      <alignment horizontal="center" vertical="center"/>
      <protection/>
    </xf>
    <xf numFmtId="0" fontId="34" fillId="0" borderId="55" xfId="54" applyFont="1" applyBorder="1" applyAlignment="1">
      <alignment/>
      <protection/>
    </xf>
    <xf numFmtId="3" fontId="34" fillId="0" borderId="55" xfId="54" applyNumberFormat="1" applyFont="1" applyBorder="1">
      <alignment/>
      <protection/>
    </xf>
    <xf numFmtId="0" fontId="34" fillId="0" borderId="56" xfId="54" applyFont="1" applyBorder="1" applyAlignment="1">
      <alignment/>
      <protection/>
    </xf>
    <xf numFmtId="0" fontId="34" fillId="0" borderId="50" xfId="54" applyFont="1" applyBorder="1" applyAlignment="1">
      <alignment/>
      <protection/>
    </xf>
    <xf numFmtId="0" fontId="34" fillId="0" borderId="49" xfId="54" applyFont="1" applyBorder="1">
      <alignment/>
      <protection/>
    </xf>
    <xf numFmtId="0" fontId="34" fillId="0" borderId="53" xfId="54" applyFont="1" applyBorder="1" applyAlignment="1">
      <alignment/>
      <protection/>
    </xf>
    <xf numFmtId="3" fontId="34" fillId="0" borderId="53" xfId="54" applyNumberFormat="1" applyFont="1" applyBorder="1">
      <alignment/>
      <protection/>
    </xf>
    <xf numFmtId="3" fontId="34" fillId="0" borderId="53" xfId="54" applyNumberFormat="1" applyFont="1" applyBorder="1" applyAlignment="1">
      <alignment/>
      <protection/>
    </xf>
    <xf numFmtId="3" fontId="34" fillId="0" borderId="67" xfId="54" applyNumberFormat="1" applyFont="1" applyBorder="1" applyAlignment="1">
      <alignment/>
      <protection/>
    </xf>
    <xf numFmtId="3" fontId="45" fillId="0" borderId="46" xfId="54" applyNumberFormat="1" applyFont="1" applyBorder="1">
      <alignment/>
      <protection/>
    </xf>
    <xf numFmtId="0" fontId="45" fillId="0" borderId="47" xfId="54" applyFont="1" applyBorder="1" applyAlignment="1">
      <alignment/>
      <protection/>
    </xf>
    <xf numFmtId="0" fontId="45" fillId="0" borderId="50" xfId="54" applyFont="1" applyBorder="1" applyAlignment="1">
      <alignment/>
      <protection/>
    </xf>
    <xf numFmtId="0" fontId="45" fillId="0" borderId="49" xfId="54" applyFont="1" applyBorder="1">
      <alignment/>
      <protection/>
    </xf>
    <xf numFmtId="0" fontId="45" fillId="0" borderId="52" xfId="54" applyFont="1" applyBorder="1" applyAlignment="1">
      <alignment/>
      <protection/>
    </xf>
    <xf numFmtId="0" fontId="45" fillId="0" borderId="56" xfId="54" applyFont="1" applyBorder="1" applyAlignment="1">
      <alignment/>
      <protection/>
    </xf>
    <xf numFmtId="0" fontId="45" fillId="0" borderId="53" xfId="54" applyFont="1" applyBorder="1" applyAlignment="1">
      <alignment/>
      <protection/>
    </xf>
    <xf numFmtId="3" fontId="45" fillId="0" borderId="67" xfId="54" applyNumberFormat="1" applyFont="1" applyBorder="1" applyAlignment="1">
      <alignment/>
      <protection/>
    </xf>
    <xf numFmtId="0" fontId="46" fillId="0" borderId="55" xfId="54" applyFont="1" applyBorder="1">
      <alignment/>
      <protection/>
    </xf>
    <xf numFmtId="0" fontId="45" fillId="0" borderId="55" xfId="54" applyFont="1" applyBorder="1">
      <alignment/>
      <protection/>
    </xf>
    <xf numFmtId="0" fontId="45" fillId="0" borderId="56" xfId="54" applyFont="1" applyBorder="1">
      <alignment/>
      <protection/>
    </xf>
    <xf numFmtId="4" fontId="45" fillId="0" borderId="70" xfId="54" applyNumberFormat="1" applyFont="1" applyBorder="1" applyAlignment="1">
      <alignment horizontal="center"/>
      <protection/>
    </xf>
    <xf numFmtId="4" fontId="45" fillId="0" borderId="59" xfId="54" applyNumberFormat="1" applyFont="1" applyBorder="1" applyAlignment="1">
      <alignment horizontal="center"/>
      <protection/>
    </xf>
    <xf numFmtId="4" fontId="45" fillId="0" borderId="49" xfId="54" applyNumberFormat="1" applyFont="1" applyBorder="1">
      <alignment/>
      <protection/>
    </xf>
    <xf numFmtId="4" fontId="45" fillId="0" borderId="50" xfId="54" applyNumberFormat="1" applyFont="1" applyBorder="1">
      <alignment/>
      <protection/>
    </xf>
    <xf numFmtId="0" fontId="45" fillId="0" borderId="49" xfId="54" applyFont="1" applyBorder="1" applyAlignment="1">
      <alignment horizontal="left" wrapText="1"/>
      <protection/>
    </xf>
    <xf numFmtId="49" fontId="45" fillId="0" borderId="49" xfId="54" applyNumberFormat="1" applyFont="1" applyBorder="1" applyAlignment="1">
      <alignment horizontal="center"/>
      <protection/>
    </xf>
    <xf numFmtId="49" fontId="45" fillId="0" borderId="49" xfId="54" applyNumberFormat="1" applyFont="1" applyBorder="1">
      <alignment/>
      <protection/>
    </xf>
    <xf numFmtId="0" fontId="45" fillId="0" borderId="78" xfId="54" applyFont="1" applyBorder="1" applyAlignment="1">
      <alignment horizontal="center" vertical="center"/>
      <protection/>
    </xf>
    <xf numFmtId="0" fontId="45" fillId="0" borderId="75" xfId="54" applyFont="1" applyBorder="1">
      <alignment/>
      <protection/>
    </xf>
    <xf numFmtId="4" fontId="45" fillId="0" borderId="75" xfId="54" applyNumberFormat="1" applyFont="1" applyBorder="1">
      <alignment/>
      <protection/>
    </xf>
    <xf numFmtId="3" fontId="45" fillId="0" borderId="75" xfId="54" applyNumberFormat="1" applyFont="1" applyBorder="1">
      <alignment/>
      <protection/>
    </xf>
    <xf numFmtId="3" fontId="45" fillId="0" borderId="76" xfId="54" applyNumberFormat="1" applyFont="1" applyBorder="1">
      <alignment/>
      <protection/>
    </xf>
    <xf numFmtId="0" fontId="34" fillId="0" borderId="68" xfId="54" applyFont="1" applyBorder="1" applyAlignment="1">
      <alignment horizontal="center" vertical="center"/>
      <protection/>
    </xf>
    <xf numFmtId="0" fontId="34" fillId="0" borderId="79" xfId="54" applyFont="1" applyBorder="1" applyAlignment="1">
      <alignment horizontal="left" vertical="center"/>
      <protection/>
    </xf>
    <xf numFmtId="0" fontId="34" fillId="0" borderId="79" xfId="54" applyFont="1" applyBorder="1" applyAlignment="1">
      <alignment/>
      <protection/>
    </xf>
    <xf numFmtId="3" fontId="34" fillId="0" borderId="79" xfId="54" applyNumberFormat="1" applyFont="1" applyBorder="1">
      <alignment/>
      <protection/>
    </xf>
    <xf numFmtId="3" fontId="34" fillId="0" borderId="79" xfId="54" applyNumberFormat="1" applyFont="1" applyBorder="1" applyAlignment="1">
      <alignment/>
      <protection/>
    </xf>
    <xf numFmtId="3" fontId="34" fillId="0" borderId="80" xfId="54" applyNumberFormat="1" applyFont="1" applyBorder="1" applyAlignment="1">
      <alignment/>
      <protection/>
    </xf>
    <xf numFmtId="0" fontId="34" fillId="0" borderId="69" xfId="54" applyFont="1" applyBorder="1" applyAlignment="1">
      <alignment horizontal="center" vertical="center"/>
      <protection/>
    </xf>
    <xf numFmtId="0" fontId="34" fillId="0" borderId="72" xfId="54" applyFont="1" applyBorder="1" applyAlignment="1">
      <alignment horizontal="left" vertical="center"/>
      <protection/>
    </xf>
    <xf numFmtId="0" fontId="34" fillId="0" borderId="72" xfId="54" applyFont="1" applyBorder="1" applyAlignment="1">
      <alignment/>
      <protection/>
    </xf>
    <xf numFmtId="3" fontId="34" fillId="0" borderId="72" xfId="54" applyNumberFormat="1" applyFont="1" applyBorder="1">
      <alignment/>
      <protection/>
    </xf>
    <xf numFmtId="3" fontId="34" fillId="0" borderId="72" xfId="54" applyNumberFormat="1" applyFont="1" applyBorder="1" applyAlignment="1">
      <alignment/>
      <protection/>
    </xf>
    <xf numFmtId="3" fontId="34" fillId="0" borderId="81" xfId="54" applyNumberFormat="1" applyFont="1" applyBorder="1" applyAlignment="1">
      <alignment/>
      <protection/>
    </xf>
    <xf numFmtId="0" fontId="34" fillId="0" borderId="72" xfId="54" applyFont="1" applyBorder="1" applyAlignment="1">
      <alignment horizontal="left" vertical="center" wrapText="1"/>
      <protection/>
    </xf>
    <xf numFmtId="0" fontId="34" fillId="0" borderId="72" xfId="54" applyFont="1" applyBorder="1" applyAlignment="1">
      <alignment wrapText="1"/>
      <protection/>
    </xf>
    <xf numFmtId="0" fontId="34" fillId="0" borderId="72" xfId="54" applyFont="1" applyBorder="1" applyAlignment="1">
      <alignment horizontal="center" wrapText="1"/>
      <protection/>
    </xf>
    <xf numFmtId="3" fontId="34" fillId="0" borderId="72" xfId="54" applyNumberFormat="1" applyFont="1" applyBorder="1" applyAlignment="1">
      <alignment wrapText="1"/>
      <protection/>
    </xf>
    <xf numFmtId="0" fontId="34" fillId="0" borderId="73" xfId="54" applyFont="1" applyBorder="1" applyAlignment="1">
      <alignment horizontal="center" vertical="center"/>
      <protection/>
    </xf>
    <xf numFmtId="0" fontId="34" fillId="0" borderId="82" xfId="54" applyFont="1" applyBorder="1" applyAlignment="1">
      <alignment horizontal="left" vertical="center"/>
      <protection/>
    </xf>
    <xf numFmtId="0" fontId="34" fillId="0" borderId="82" xfId="54" applyFont="1" applyBorder="1" applyAlignment="1">
      <alignment/>
      <protection/>
    </xf>
    <xf numFmtId="3" fontId="34" fillId="0" borderId="82" xfId="54" applyNumberFormat="1" applyFont="1" applyBorder="1">
      <alignment/>
      <protection/>
    </xf>
    <xf numFmtId="3" fontId="34" fillId="0" borderId="82" xfId="54" applyNumberFormat="1" applyFont="1" applyBorder="1" applyAlignment="1">
      <alignment/>
      <protection/>
    </xf>
    <xf numFmtId="3" fontId="34" fillId="0" borderId="83" xfId="54" applyNumberFormat="1" applyFont="1" applyBorder="1" applyAlignment="1">
      <alignment/>
      <protection/>
    </xf>
    <xf numFmtId="0" fontId="34" fillId="0" borderId="84" xfId="54" applyFont="1" applyBorder="1" applyAlignment="1">
      <alignment horizontal="center" vertical="center"/>
      <protection/>
    </xf>
    <xf numFmtId="0" fontId="34" fillId="0" borderId="85" xfId="54" applyFont="1" applyBorder="1" applyAlignment="1">
      <alignment horizontal="left" vertical="center"/>
      <protection/>
    </xf>
    <xf numFmtId="0" fontId="34" fillId="0" borderId="85" xfId="54" applyFont="1" applyBorder="1" applyAlignment="1">
      <alignment/>
      <protection/>
    </xf>
    <xf numFmtId="3" fontId="34" fillId="0" borderId="85" xfId="54" applyNumberFormat="1" applyFont="1" applyBorder="1">
      <alignment/>
      <protection/>
    </xf>
    <xf numFmtId="3" fontId="34" fillId="0" borderId="85" xfId="54" applyNumberFormat="1" applyFont="1" applyBorder="1" applyAlignment="1">
      <alignment/>
      <protection/>
    </xf>
    <xf numFmtId="3" fontId="34" fillId="0" borderId="86" xfId="54" applyNumberFormat="1" applyFont="1" applyBorder="1" applyAlignment="1">
      <alignment/>
      <protection/>
    </xf>
    <xf numFmtId="0" fontId="34" fillId="0" borderId="87" xfId="54" applyFont="1" applyBorder="1" applyAlignment="1">
      <alignment horizontal="center" vertical="center"/>
      <protection/>
    </xf>
    <xf numFmtId="0" fontId="34" fillId="0" borderId="88" xfId="54" applyFont="1" applyBorder="1" applyAlignment="1">
      <alignment horizontal="left" vertical="center"/>
      <protection/>
    </xf>
    <xf numFmtId="0" fontId="34" fillId="0" borderId="89" xfId="54" applyFont="1" applyBorder="1" applyAlignment="1">
      <alignment/>
      <protection/>
    </xf>
    <xf numFmtId="0" fontId="34" fillId="0" borderId="88" xfId="54" applyFont="1" applyBorder="1" applyAlignment="1">
      <alignment/>
      <protection/>
    </xf>
    <xf numFmtId="3" fontId="34" fillId="0" borderId="25" xfId="54" applyNumberFormat="1" applyFont="1" applyBorder="1">
      <alignment/>
      <protection/>
    </xf>
    <xf numFmtId="3" fontId="34" fillId="0" borderId="25" xfId="54" applyNumberFormat="1" applyFont="1" applyBorder="1" applyAlignment="1">
      <alignment/>
      <protection/>
    </xf>
    <xf numFmtId="3" fontId="34" fillId="0" borderId="90" xfId="54" applyNumberFormat="1" applyFont="1" applyBorder="1" applyAlignment="1">
      <alignment/>
      <protection/>
    </xf>
    <xf numFmtId="0" fontId="48" fillId="27" borderId="37" xfId="54" applyFont="1" applyFill="1" applyBorder="1" applyAlignment="1">
      <alignment horizontal="center" vertical="center"/>
      <protection/>
    </xf>
    <xf numFmtId="0" fontId="48" fillId="27" borderId="39" xfId="54" applyFont="1" applyFill="1" applyBorder="1" applyAlignment="1">
      <alignment horizontal="center" vertical="center"/>
      <protection/>
    </xf>
    <xf numFmtId="0" fontId="48" fillId="27" borderId="42" xfId="54" applyFont="1" applyFill="1" applyBorder="1" applyAlignment="1">
      <alignment horizontal="center" vertical="center"/>
      <protection/>
    </xf>
    <xf numFmtId="3" fontId="48" fillId="27" borderId="40" xfId="54" applyNumberFormat="1" applyFont="1" applyFill="1" applyBorder="1" applyAlignment="1">
      <alignment vertical="center"/>
      <protection/>
    </xf>
    <xf numFmtId="3" fontId="48" fillId="27" borderId="43" xfId="54" applyNumberFormat="1" applyFont="1" applyFill="1" applyBorder="1" applyAlignment="1">
      <alignment vertical="center"/>
      <protection/>
    </xf>
    <xf numFmtId="0" fontId="48" fillId="28" borderId="91" xfId="54" applyFont="1" applyFill="1" applyBorder="1" applyAlignment="1">
      <alignment horizontal="center" vertical="center"/>
      <protection/>
    </xf>
    <xf numFmtId="3" fontId="48" fillId="28" borderId="91" xfId="54" applyNumberFormat="1" applyFont="1" applyFill="1" applyBorder="1" applyAlignment="1">
      <alignment vertical="center"/>
      <protection/>
    </xf>
    <xf numFmtId="0" fontId="44" fillId="28" borderId="91" xfId="54" applyFont="1" applyFill="1" applyBorder="1">
      <alignment/>
      <protection/>
    </xf>
    <xf numFmtId="3" fontId="44" fillId="28" borderId="91" xfId="54" applyNumberFormat="1" applyFont="1" applyFill="1" applyBorder="1">
      <alignment/>
      <protection/>
    </xf>
    <xf numFmtId="0" fontId="48" fillId="28" borderId="0" xfId="54" applyFont="1" applyFill="1" applyBorder="1" applyAlignment="1">
      <alignment horizontal="center" vertical="center"/>
      <protection/>
    </xf>
    <xf numFmtId="3" fontId="48" fillId="28" borderId="0" xfId="54" applyNumberFormat="1" applyFont="1" applyFill="1" applyBorder="1" applyAlignment="1">
      <alignment vertical="center"/>
      <protection/>
    </xf>
    <xf numFmtId="0" fontId="44" fillId="28" borderId="0" xfId="54" applyFont="1" applyFill="1" applyBorder="1">
      <alignment/>
      <protection/>
    </xf>
    <xf numFmtId="3" fontId="44" fillId="28" borderId="0" xfId="54" applyNumberFormat="1" applyFont="1" applyFill="1" applyBorder="1">
      <alignment/>
      <protection/>
    </xf>
    <xf numFmtId="3" fontId="47" fillId="0" borderId="0" xfId="54" applyNumberFormat="1" applyFont="1">
      <alignment/>
      <protection/>
    </xf>
    <xf numFmtId="4" fontId="47" fillId="0" borderId="0" xfId="54" applyNumberFormat="1" applyFont="1">
      <alignment/>
      <protection/>
    </xf>
    <xf numFmtId="4" fontId="47" fillId="0" borderId="0" xfId="54" applyNumberFormat="1" applyFont="1" applyAlignment="1">
      <alignment horizontal="center"/>
      <protection/>
    </xf>
    <xf numFmtId="0" fontId="47" fillId="0" borderId="0" xfId="54" applyFont="1" applyBorder="1" applyAlignment="1">
      <alignment/>
      <protection/>
    </xf>
    <xf numFmtId="4" fontId="34" fillId="0" borderId="0" xfId="54" applyNumberFormat="1" applyFont="1">
      <alignment/>
      <protection/>
    </xf>
    <xf numFmtId="0" fontId="49" fillId="0" borderId="0" xfId="54" applyFont="1" applyAlignment="1">
      <alignment/>
      <protection/>
    </xf>
    <xf numFmtId="0" fontId="50" fillId="0" borderId="0" xfId="54" applyFont="1" applyAlignment="1">
      <alignment/>
      <protection/>
    </xf>
    <xf numFmtId="4" fontId="50" fillId="0" borderId="0" xfId="54" applyNumberFormat="1" applyFont="1" applyAlignment="1">
      <alignment/>
      <protection/>
    </xf>
    <xf numFmtId="4" fontId="50" fillId="0" borderId="0" xfId="54" applyNumberFormat="1" applyFont="1" applyAlignment="1">
      <alignment horizontal="center"/>
      <protection/>
    </xf>
    <xf numFmtId="0" fontId="50" fillId="0" borderId="0" xfId="54" applyFont="1" applyAlignment="1">
      <alignment horizontal="center"/>
      <protection/>
    </xf>
    <xf numFmtId="0" fontId="49" fillId="0" borderId="0" xfId="54" applyFont="1">
      <alignment/>
      <protection/>
    </xf>
    <xf numFmtId="0" fontId="50" fillId="0" borderId="0" xfId="54" applyFont="1">
      <alignment/>
      <protection/>
    </xf>
    <xf numFmtId="3" fontId="50" fillId="0" borderId="0" xfId="54" applyNumberFormat="1" applyFont="1">
      <alignment/>
      <protection/>
    </xf>
    <xf numFmtId="4" fontId="50" fillId="0" borderId="0" xfId="54" applyNumberFormat="1" applyFont="1">
      <alignment/>
      <protection/>
    </xf>
    <xf numFmtId="3" fontId="51" fillId="0" borderId="0" xfId="54" applyNumberFormat="1" applyFont="1" applyAlignment="1">
      <alignment horizontal="center"/>
      <protection/>
    </xf>
    <xf numFmtId="3" fontId="52" fillId="0" borderId="0" xfId="54" applyNumberFormat="1" applyFont="1">
      <alignment/>
      <protection/>
    </xf>
    <xf numFmtId="4" fontId="45" fillId="0" borderId="0" xfId="54" applyNumberFormat="1" applyFont="1">
      <alignment/>
      <protection/>
    </xf>
    <xf numFmtId="0" fontId="44" fillId="0" borderId="0" xfId="54" applyFont="1" applyAlignment="1">
      <alignment horizontal="center"/>
      <protection/>
    </xf>
    <xf numFmtId="0" fontId="44" fillId="0" borderId="92" xfId="54" applyFont="1" applyBorder="1" applyAlignment="1">
      <alignment horizontal="center"/>
      <protection/>
    </xf>
    <xf numFmtId="0" fontId="45" fillId="0" borderId="79" xfId="54" applyFont="1" applyBorder="1" applyAlignment="1">
      <alignment horizontal="left" vertical="center" wrapText="1"/>
      <protection/>
    </xf>
    <xf numFmtId="3" fontId="45" fillId="0" borderId="79" xfId="54" applyNumberFormat="1" applyFont="1" applyBorder="1" applyAlignment="1">
      <alignment/>
      <protection/>
    </xf>
    <xf numFmtId="3" fontId="45" fillId="0" borderId="79" xfId="54" applyNumberFormat="1" applyFont="1" applyBorder="1">
      <alignment/>
      <protection/>
    </xf>
    <xf numFmtId="3" fontId="45" fillId="0" borderId="80" xfId="54" applyNumberFormat="1" applyFont="1" applyBorder="1" applyAlignment="1">
      <alignment/>
      <protection/>
    </xf>
    <xf numFmtId="0" fontId="45" fillId="0" borderId="72" xfId="54" applyFont="1" applyBorder="1" applyAlignment="1">
      <alignment horizontal="left" vertical="center" wrapText="1"/>
      <protection/>
    </xf>
    <xf numFmtId="3" fontId="45" fillId="0" borderId="72" xfId="54" applyNumberFormat="1" applyFont="1" applyBorder="1" applyAlignment="1">
      <alignment/>
      <protection/>
    </xf>
    <xf numFmtId="3" fontId="45" fillId="0" borderId="81" xfId="54" applyNumberFormat="1" applyFont="1" applyBorder="1" applyAlignment="1">
      <alignment/>
      <protection/>
    </xf>
    <xf numFmtId="0" fontId="45" fillId="0" borderId="72" xfId="54" applyFont="1" applyBorder="1" applyAlignment="1">
      <alignment horizontal="left" vertical="center"/>
      <protection/>
    </xf>
    <xf numFmtId="0" fontId="45" fillId="0" borderId="57" xfId="54" applyFont="1" applyBorder="1" applyAlignment="1">
      <alignment horizontal="center" vertical="center"/>
      <protection/>
    </xf>
    <xf numFmtId="0" fontId="45" fillId="0" borderId="30" xfId="54" applyFont="1" applyBorder="1" applyAlignment="1">
      <alignment horizontal="center" vertical="center"/>
      <protection/>
    </xf>
    <xf numFmtId="0" fontId="45" fillId="0" borderId="93" xfId="54" applyFont="1" applyBorder="1" applyAlignment="1">
      <alignment horizontal="left" vertical="center" wrapText="1"/>
      <protection/>
    </xf>
    <xf numFmtId="3" fontId="45" fillId="0" borderId="93" xfId="54" applyNumberFormat="1" applyFont="1" applyBorder="1" applyAlignment="1">
      <alignment/>
      <protection/>
    </xf>
    <xf numFmtId="3" fontId="45" fillId="0" borderId="93" xfId="54" applyNumberFormat="1" applyFont="1" applyBorder="1">
      <alignment/>
      <protection/>
    </xf>
    <xf numFmtId="0" fontId="45" fillId="0" borderId="25" xfId="54" applyFont="1" applyBorder="1" applyAlignment="1">
      <alignment horizontal="center" vertical="center"/>
      <protection/>
    </xf>
    <xf numFmtId="0" fontId="45" fillId="0" borderId="58" xfId="54" applyFont="1" applyBorder="1" applyAlignment="1">
      <alignment horizontal="left" vertical="center" wrapText="1"/>
      <protection/>
    </xf>
    <xf numFmtId="49" fontId="45" fillId="0" borderId="58" xfId="54" applyNumberFormat="1" applyFont="1" applyBorder="1" applyAlignment="1">
      <alignment horizontal="center"/>
      <protection/>
    </xf>
    <xf numFmtId="0" fontId="45" fillId="0" borderId="31" xfId="54" applyFont="1" applyBorder="1" applyAlignment="1">
      <alignment horizontal="center" vertical="center"/>
      <protection/>
    </xf>
    <xf numFmtId="3" fontId="45" fillId="0" borderId="63" xfId="54" applyNumberFormat="1" applyFont="1" applyBorder="1">
      <alignment/>
      <protection/>
    </xf>
    <xf numFmtId="0" fontId="53" fillId="0" borderId="0" xfId="55" applyFont="1" applyAlignment="1">
      <alignment horizontal="center" vertical="center"/>
      <protection/>
    </xf>
    <xf numFmtId="0" fontId="33" fillId="0" borderId="0" xfId="55" applyFont="1">
      <alignment/>
      <protection/>
    </xf>
    <xf numFmtId="0" fontId="32" fillId="0" borderId="0" xfId="55" applyFont="1" applyAlignment="1">
      <alignment horizontal="center" vertical="center"/>
      <protection/>
    </xf>
    <xf numFmtId="0" fontId="35" fillId="20" borderId="24" xfId="55" applyFont="1" applyFill="1" applyBorder="1" applyAlignment="1">
      <alignment horizontal="center" vertical="center"/>
      <protection/>
    </xf>
    <xf numFmtId="0" fontId="35" fillId="20" borderId="30" xfId="55" applyFont="1" applyFill="1" applyBorder="1" applyAlignment="1">
      <alignment horizontal="center" vertical="center"/>
      <protection/>
    </xf>
    <xf numFmtId="0" fontId="35" fillId="20" borderId="24" xfId="55" applyFont="1" applyFill="1" applyBorder="1" applyAlignment="1">
      <alignment horizontal="center" vertical="center" wrapText="1"/>
      <protection/>
    </xf>
    <xf numFmtId="0" fontId="35" fillId="20" borderId="26" xfId="55" applyFont="1" applyFill="1" applyBorder="1" applyAlignment="1">
      <alignment horizontal="center" vertical="center" wrapText="1"/>
      <protection/>
    </xf>
    <xf numFmtId="0" fontId="35" fillId="20" borderId="27" xfId="55" applyFont="1" applyFill="1" applyBorder="1" applyAlignment="1">
      <alignment horizontal="center" vertical="center" wrapText="1"/>
      <protection/>
    </xf>
    <xf numFmtId="0" fontId="35" fillId="20" borderId="28" xfId="55" applyFont="1" applyFill="1" applyBorder="1" applyAlignment="1">
      <alignment horizontal="center" vertical="center" wrapText="1"/>
      <protection/>
    </xf>
    <xf numFmtId="0" fontId="35" fillId="20" borderId="25" xfId="55" applyFont="1" applyFill="1" applyBorder="1" applyAlignment="1">
      <alignment horizontal="center" vertical="center"/>
      <protection/>
    </xf>
    <xf numFmtId="0" fontId="35" fillId="20" borderId="26" xfId="55" applyFont="1" applyFill="1" applyBorder="1" applyAlignment="1">
      <alignment horizontal="center" vertical="center"/>
      <protection/>
    </xf>
    <xf numFmtId="0" fontId="35" fillId="20" borderId="27" xfId="55" applyFont="1" applyFill="1" applyBorder="1" applyAlignment="1">
      <alignment horizontal="center" vertical="center"/>
      <protection/>
    </xf>
    <xf numFmtId="0" fontId="35" fillId="20" borderId="28" xfId="55" applyFont="1" applyFill="1" applyBorder="1" applyAlignment="1">
      <alignment horizontal="center" vertical="center"/>
      <protection/>
    </xf>
    <xf numFmtId="0" fontId="35" fillId="20" borderId="30" xfId="55" applyFont="1" applyFill="1" applyBorder="1" applyAlignment="1">
      <alignment horizontal="center" vertical="center" wrapText="1"/>
      <protection/>
    </xf>
    <xf numFmtId="0" fontId="35" fillId="20" borderId="31" xfId="55" applyFont="1" applyFill="1" applyBorder="1" applyAlignment="1">
      <alignment horizontal="center" vertical="center"/>
      <protection/>
    </xf>
    <xf numFmtId="0" fontId="35" fillId="20" borderId="31" xfId="55" applyFont="1" applyFill="1" applyBorder="1" applyAlignment="1">
      <alignment horizontal="center" vertical="center" wrapText="1"/>
      <protection/>
    </xf>
    <xf numFmtId="0" fontId="35" fillId="20" borderId="30" xfId="55" applyFont="1" applyFill="1" applyBorder="1" applyAlignment="1">
      <alignment horizontal="center" vertical="center" wrapText="1"/>
      <protection/>
    </xf>
    <xf numFmtId="0" fontId="36" fillId="0" borderId="24" xfId="55" applyFont="1" applyBorder="1" applyAlignment="1">
      <alignment horizontal="center" vertical="center"/>
      <protection/>
    </xf>
    <xf numFmtId="0" fontId="33" fillId="0" borderId="24" xfId="55" applyFont="1" applyBorder="1" applyAlignment="1">
      <alignment horizontal="center" vertical="center"/>
      <protection/>
    </xf>
    <xf numFmtId="0" fontId="33" fillId="0" borderId="24" xfId="52" applyFont="1" applyBorder="1" applyAlignment="1">
      <alignment horizontal="justify"/>
      <protection/>
    </xf>
    <xf numFmtId="49" fontId="33" fillId="0" borderId="24" xfId="55" applyNumberFormat="1" applyFont="1" applyBorder="1" applyAlignment="1">
      <alignment horizontal="center" vertical="center"/>
      <protection/>
    </xf>
    <xf numFmtId="3" fontId="33" fillId="0" borderId="24" xfId="55" applyNumberFormat="1" applyFont="1" applyBorder="1" applyAlignment="1">
      <alignment horizontal="right" vertical="center"/>
      <protection/>
    </xf>
    <xf numFmtId="0" fontId="33" fillId="0" borderId="30" xfId="52" applyFont="1" applyBorder="1" applyAlignment="1">
      <alignment horizontal="justify"/>
      <protection/>
    </xf>
    <xf numFmtId="49" fontId="33" fillId="0" borderId="30" xfId="55" applyNumberFormat="1" applyFont="1" applyBorder="1" applyAlignment="1">
      <alignment horizontal="center" vertical="center"/>
      <protection/>
    </xf>
    <xf numFmtId="3" fontId="33" fillId="0" borderId="30" xfId="55" applyNumberFormat="1" applyFont="1" applyBorder="1" applyAlignment="1">
      <alignment horizontal="right" vertical="center"/>
      <protection/>
    </xf>
    <xf numFmtId="0" fontId="33" fillId="0" borderId="30" xfId="55" applyFont="1" applyBorder="1" applyAlignment="1">
      <alignment horizontal="center" vertical="center"/>
      <protection/>
    </xf>
    <xf numFmtId="3" fontId="33" fillId="0" borderId="24" xfId="55" applyNumberFormat="1" applyFont="1" applyFill="1" applyBorder="1" applyAlignment="1">
      <alignment horizontal="right" vertical="center"/>
      <protection/>
    </xf>
    <xf numFmtId="0" fontId="33" fillId="0" borderId="24" xfId="55" applyFont="1" applyFill="1" applyBorder="1" applyAlignment="1">
      <alignment vertical="center"/>
      <protection/>
    </xf>
    <xf numFmtId="49" fontId="33" fillId="0" borderId="24" xfId="55" applyNumberFormat="1" applyFont="1" applyFill="1" applyBorder="1" applyAlignment="1">
      <alignment horizontal="center" vertical="center"/>
      <protection/>
    </xf>
    <xf numFmtId="0" fontId="35" fillId="0" borderId="41" xfId="55" applyFont="1" applyBorder="1" applyAlignment="1">
      <alignment horizontal="center" vertical="center"/>
      <protection/>
    </xf>
    <xf numFmtId="0" fontId="35" fillId="0" borderId="40" xfId="55" applyFont="1" applyBorder="1" applyAlignment="1">
      <alignment horizontal="center" vertical="center"/>
      <protection/>
    </xf>
    <xf numFmtId="0" fontId="35" fillId="0" borderId="40" xfId="55" applyFont="1" applyBorder="1" applyAlignment="1">
      <alignment horizontal="center" vertical="center"/>
      <protection/>
    </xf>
    <xf numFmtId="3" fontId="35" fillId="0" borderId="40" xfId="55" applyNumberFormat="1" applyFont="1" applyBorder="1" applyAlignment="1">
      <alignment horizontal="right" vertical="center"/>
      <protection/>
    </xf>
    <xf numFmtId="3" fontId="35" fillId="0" borderId="43" xfId="55" applyNumberFormat="1" applyFont="1" applyBorder="1" applyAlignment="1">
      <alignment horizontal="right" vertical="center"/>
      <protection/>
    </xf>
    <xf numFmtId="0" fontId="35" fillId="0" borderId="0" xfId="55" applyFont="1">
      <alignment/>
      <protection/>
    </xf>
    <xf numFmtId="0" fontId="54" fillId="0" borderId="0" xfId="55" applyFont="1">
      <alignment/>
      <protection/>
    </xf>
    <xf numFmtId="3" fontId="33" fillId="0" borderId="0" xfId="55" applyNumberFormat="1" applyFont="1">
      <alignment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8-projekty szkół" xfId="52"/>
    <cellStyle name="Normalny_2009-06-30 uchwała RP" xfId="53"/>
    <cellStyle name="Normalny_zal_Szczecin" xfId="54"/>
    <cellStyle name="Normalny_Załączniki do projektu na 2007 r" xfId="55"/>
    <cellStyle name="Normalny_Załączniki do projektu na 2008 r- autopoprawki RIO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showGridLines="0" workbookViewId="0" topLeftCell="A1">
      <selection activeCell="C18" sqref="C18"/>
    </sheetView>
  </sheetViews>
  <sheetFormatPr defaultColWidth="9.33203125" defaultRowHeight="12.75"/>
  <cols>
    <col min="1" max="1" width="2.5" style="15" customWidth="1"/>
    <col min="2" max="2" width="10" style="15" customWidth="1"/>
    <col min="3" max="4" width="12.66015625" style="15" customWidth="1"/>
    <col min="5" max="5" width="63" style="15" customWidth="1"/>
    <col min="6" max="7" width="26.5" style="15" customWidth="1"/>
    <col min="8" max="8" width="11.33203125" style="15" customWidth="1"/>
    <col min="9" max="9" width="15.16015625" style="15" customWidth="1"/>
    <col min="10" max="10" width="1.3359375" style="15" customWidth="1"/>
    <col min="11" max="11" width="5.66015625" style="15" customWidth="1"/>
    <col min="12" max="16384" width="10.66015625" style="15" customWidth="1"/>
  </cols>
  <sheetData>
    <row r="1" ht="27.75" customHeight="1"/>
    <row r="2" spans="2:6" ht="16.5" customHeight="1">
      <c r="B2" s="34" t="s">
        <v>206</v>
      </c>
      <c r="C2" s="34"/>
      <c r="D2" s="34"/>
      <c r="E2" s="34"/>
      <c r="F2" s="34"/>
    </row>
    <row r="3" spans="2:6" ht="33.75" customHeight="1">
      <c r="B3" s="34"/>
      <c r="C3" s="34"/>
      <c r="D3" s="34"/>
      <c r="E3" s="34"/>
      <c r="F3" s="34"/>
    </row>
    <row r="4" spans="2:9" ht="16.5" customHeight="1"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35" t="s">
        <v>7</v>
      </c>
      <c r="I4" s="36"/>
    </row>
    <row r="5" spans="2:9" ht="16.5" customHeight="1">
      <c r="B5" s="17" t="s">
        <v>8</v>
      </c>
      <c r="C5" s="17"/>
      <c r="D5" s="17"/>
      <c r="E5" s="18" t="s">
        <v>9</v>
      </c>
      <c r="F5" s="19" t="s">
        <v>207</v>
      </c>
      <c r="G5" s="19" t="s">
        <v>18</v>
      </c>
      <c r="H5" s="37" t="s">
        <v>208</v>
      </c>
      <c r="I5" s="38"/>
    </row>
    <row r="6" spans="2:9" ht="16.5" customHeight="1">
      <c r="B6" s="20"/>
      <c r="C6" s="21" t="s">
        <v>12</v>
      </c>
      <c r="D6" s="22"/>
      <c r="E6" s="23" t="s">
        <v>13</v>
      </c>
      <c r="F6" s="24" t="s">
        <v>207</v>
      </c>
      <c r="G6" s="24" t="s">
        <v>18</v>
      </c>
      <c r="H6" s="39" t="s">
        <v>208</v>
      </c>
      <c r="I6" s="40"/>
    </row>
    <row r="7" spans="2:9" ht="16.5" customHeight="1">
      <c r="B7" s="25"/>
      <c r="C7" s="25"/>
      <c r="D7" s="26" t="s">
        <v>209</v>
      </c>
      <c r="E7" s="27" t="s">
        <v>210</v>
      </c>
      <c r="F7" s="32" t="s">
        <v>11</v>
      </c>
      <c r="G7" s="32" t="s">
        <v>19</v>
      </c>
      <c r="H7" s="41" t="s">
        <v>19</v>
      </c>
      <c r="I7" s="42"/>
    </row>
    <row r="8" spans="2:9" ht="29.25" customHeight="1">
      <c r="B8" s="25"/>
      <c r="C8" s="25"/>
      <c r="D8" s="26" t="s">
        <v>211</v>
      </c>
      <c r="E8" s="27" t="s">
        <v>212</v>
      </c>
      <c r="F8" s="32" t="s">
        <v>17</v>
      </c>
      <c r="G8" s="32" t="s">
        <v>213</v>
      </c>
      <c r="H8" s="41" t="s">
        <v>11</v>
      </c>
      <c r="I8" s="42"/>
    </row>
    <row r="9" spans="2:9" ht="16.5" customHeight="1">
      <c r="B9" s="17" t="s">
        <v>24</v>
      </c>
      <c r="C9" s="17"/>
      <c r="D9" s="17"/>
      <c r="E9" s="18" t="s">
        <v>25</v>
      </c>
      <c r="F9" s="19" t="s">
        <v>214</v>
      </c>
      <c r="G9" s="19" t="s">
        <v>27</v>
      </c>
      <c r="H9" s="37" t="s">
        <v>215</v>
      </c>
      <c r="I9" s="38"/>
    </row>
    <row r="10" spans="2:9" ht="16.5" customHeight="1">
      <c r="B10" s="20"/>
      <c r="C10" s="21" t="s">
        <v>29</v>
      </c>
      <c r="D10" s="22"/>
      <c r="E10" s="23" t="s">
        <v>30</v>
      </c>
      <c r="F10" s="24" t="s">
        <v>31</v>
      </c>
      <c r="G10" s="24" t="s">
        <v>27</v>
      </c>
      <c r="H10" s="39" t="s">
        <v>32</v>
      </c>
      <c r="I10" s="40"/>
    </row>
    <row r="11" spans="2:9" ht="16.5" customHeight="1">
      <c r="B11" s="25"/>
      <c r="C11" s="25"/>
      <c r="D11" s="26" t="s">
        <v>216</v>
      </c>
      <c r="E11" s="27" t="s">
        <v>217</v>
      </c>
      <c r="F11" s="32" t="s">
        <v>11</v>
      </c>
      <c r="G11" s="32" t="s">
        <v>27</v>
      </c>
      <c r="H11" s="41" t="s">
        <v>27</v>
      </c>
      <c r="I11" s="42"/>
    </row>
    <row r="12" spans="2:9" ht="16.5" customHeight="1">
      <c r="B12" s="17" t="s">
        <v>37</v>
      </c>
      <c r="C12" s="17"/>
      <c r="D12" s="17"/>
      <c r="E12" s="18" t="s">
        <v>38</v>
      </c>
      <c r="F12" s="19" t="s">
        <v>218</v>
      </c>
      <c r="G12" s="19" t="s">
        <v>40</v>
      </c>
      <c r="H12" s="37" t="s">
        <v>219</v>
      </c>
      <c r="I12" s="38"/>
    </row>
    <row r="13" spans="2:9" ht="16.5" customHeight="1">
      <c r="B13" s="20"/>
      <c r="C13" s="21" t="s">
        <v>42</v>
      </c>
      <c r="D13" s="22"/>
      <c r="E13" s="23" t="s">
        <v>43</v>
      </c>
      <c r="F13" s="24" t="s">
        <v>11</v>
      </c>
      <c r="G13" s="24" t="s">
        <v>40</v>
      </c>
      <c r="H13" s="39" t="s">
        <v>40</v>
      </c>
      <c r="I13" s="40"/>
    </row>
    <row r="14" spans="2:9" ht="29.25" customHeight="1">
      <c r="B14" s="25"/>
      <c r="C14" s="25"/>
      <c r="D14" s="26" t="s">
        <v>220</v>
      </c>
      <c r="E14" s="27" t="s">
        <v>221</v>
      </c>
      <c r="F14" s="32" t="s">
        <v>11</v>
      </c>
      <c r="G14" s="32" t="s">
        <v>40</v>
      </c>
      <c r="H14" s="41" t="s">
        <v>40</v>
      </c>
      <c r="I14" s="42"/>
    </row>
    <row r="15" spans="2:9" ht="16.5" customHeight="1">
      <c r="B15" s="17" t="s">
        <v>59</v>
      </c>
      <c r="C15" s="17"/>
      <c r="D15" s="17"/>
      <c r="E15" s="18" t="s">
        <v>60</v>
      </c>
      <c r="F15" s="19" t="s">
        <v>222</v>
      </c>
      <c r="G15" s="19" t="s">
        <v>62</v>
      </c>
      <c r="H15" s="37" t="s">
        <v>223</v>
      </c>
      <c r="I15" s="38"/>
    </row>
    <row r="16" spans="2:9" ht="16.5" customHeight="1">
      <c r="B16" s="20"/>
      <c r="C16" s="21" t="s">
        <v>74</v>
      </c>
      <c r="D16" s="22"/>
      <c r="E16" s="23" t="s">
        <v>75</v>
      </c>
      <c r="F16" s="24" t="s">
        <v>224</v>
      </c>
      <c r="G16" s="24" t="s">
        <v>62</v>
      </c>
      <c r="H16" s="39" t="s">
        <v>225</v>
      </c>
      <c r="I16" s="40"/>
    </row>
    <row r="17" spans="2:9" ht="16.5" customHeight="1">
      <c r="B17" s="25"/>
      <c r="C17" s="25"/>
      <c r="D17" s="26" t="s">
        <v>209</v>
      </c>
      <c r="E17" s="27" t="s">
        <v>210</v>
      </c>
      <c r="F17" s="32" t="s">
        <v>11</v>
      </c>
      <c r="G17" s="32" t="s">
        <v>226</v>
      </c>
      <c r="H17" s="41" t="s">
        <v>226</v>
      </c>
      <c r="I17" s="42"/>
    </row>
    <row r="18" spans="2:9" ht="29.25" customHeight="1">
      <c r="B18" s="25"/>
      <c r="C18" s="25"/>
      <c r="D18" s="26" t="s">
        <v>211</v>
      </c>
      <c r="E18" s="27" t="s">
        <v>212</v>
      </c>
      <c r="F18" s="32" t="s">
        <v>226</v>
      </c>
      <c r="G18" s="32" t="s">
        <v>227</v>
      </c>
      <c r="H18" s="41" t="s">
        <v>11</v>
      </c>
      <c r="I18" s="42"/>
    </row>
    <row r="19" spans="2:9" ht="29.25" customHeight="1">
      <c r="B19" s="25"/>
      <c r="C19" s="25"/>
      <c r="D19" s="26" t="s">
        <v>228</v>
      </c>
      <c r="E19" s="27" t="s">
        <v>229</v>
      </c>
      <c r="F19" s="32" t="s">
        <v>11</v>
      </c>
      <c r="G19" s="32" t="s">
        <v>62</v>
      </c>
      <c r="H19" s="41" t="s">
        <v>62</v>
      </c>
      <c r="I19" s="42"/>
    </row>
    <row r="20" spans="2:9" ht="16.5" customHeight="1">
      <c r="B20" s="17" t="s">
        <v>91</v>
      </c>
      <c r="C20" s="17"/>
      <c r="D20" s="17"/>
      <c r="E20" s="18" t="s">
        <v>92</v>
      </c>
      <c r="F20" s="19" t="s">
        <v>230</v>
      </c>
      <c r="G20" s="19" t="s">
        <v>231</v>
      </c>
      <c r="H20" s="37" t="s">
        <v>232</v>
      </c>
      <c r="I20" s="38"/>
    </row>
    <row r="21" spans="2:9" ht="16.5" customHeight="1">
      <c r="B21" s="20"/>
      <c r="C21" s="21" t="s">
        <v>233</v>
      </c>
      <c r="D21" s="22"/>
      <c r="E21" s="23" t="s">
        <v>234</v>
      </c>
      <c r="F21" s="24" t="s">
        <v>235</v>
      </c>
      <c r="G21" s="24" t="s">
        <v>11</v>
      </c>
      <c r="H21" s="39" t="s">
        <v>235</v>
      </c>
      <c r="I21" s="40"/>
    </row>
    <row r="22" spans="2:9" ht="16.5" customHeight="1">
      <c r="B22" s="25"/>
      <c r="C22" s="25"/>
      <c r="D22" s="26" t="s">
        <v>209</v>
      </c>
      <c r="E22" s="27" t="s">
        <v>210</v>
      </c>
      <c r="F22" s="32" t="s">
        <v>11</v>
      </c>
      <c r="G22" s="32" t="s">
        <v>236</v>
      </c>
      <c r="H22" s="41" t="s">
        <v>236</v>
      </c>
      <c r="I22" s="42"/>
    </row>
    <row r="23" spans="2:9" ht="29.25" customHeight="1">
      <c r="B23" s="25"/>
      <c r="C23" s="25"/>
      <c r="D23" s="26" t="s">
        <v>211</v>
      </c>
      <c r="E23" s="27" t="s">
        <v>212</v>
      </c>
      <c r="F23" s="32" t="s">
        <v>236</v>
      </c>
      <c r="G23" s="32" t="s">
        <v>237</v>
      </c>
      <c r="H23" s="41" t="s">
        <v>11</v>
      </c>
      <c r="I23" s="42"/>
    </row>
    <row r="24" spans="2:9" ht="16.5" customHeight="1">
      <c r="B24" s="20"/>
      <c r="C24" s="21" t="s">
        <v>96</v>
      </c>
      <c r="D24" s="22"/>
      <c r="E24" s="23" t="s">
        <v>97</v>
      </c>
      <c r="F24" s="24" t="s">
        <v>238</v>
      </c>
      <c r="G24" s="24" t="s">
        <v>231</v>
      </c>
      <c r="H24" s="39" t="s">
        <v>239</v>
      </c>
      <c r="I24" s="40"/>
    </row>
    <row r="25" spans="2:9" ht="16.5" customHeight="1">
      <c r="B25" s="25"/>
      <c r="C25" s="25"/>
      <c r="D25" s="26" t="s">
        <v>216</v>
      </c>
      <c r="E25" s="27" t="s">
        <v>217</v>
      </c>
      <c r="F25" s="32" t="s">
        <v>240</v>
      </c>
      <c r="G25" s="32" t="s">
        <v>241</v>
      </c>
      <c r="H25" s="41" t="s">
        <v>242</v>
      </c>
      <c r="I25" s="42"/>
    </row>
    <row r="26" spans="2:9" ht="16.5" customHeight="1">
      <c r="B26" s="25"/>
      <c r="C26" s="25"/>
      <c r="D26" s="26" t="s">
        <v>243</v>
      </c>
      <c r="E26" s="27" t="s">
        <v>244</v>
      </c>
      <c r="F26" s="32" t="s">
        <v>245</v>
      </c>
      <c r="G26" s="32" t="s">
        <v>246</v>
      </c>
      <c r="H26" s="41" t="s">
        <v>247</v>
      </c>
      <c r="I26" s="42"/>
    </row>
    <row r="27" ht="11.25" customHeight="1"/>
    <row r="28" spans="9:10" ht="16.5" customHeight="1">
      <c r="I28" s="43" t="s">
        <v>107</v>
      </c>
      <c r="J28" s="43"/>
    </row>
    <row r="29" ht="33.75" customHeight="1"/>
    <row r="30" ht="27.75" customHeight="1"/>
    <row r="31" spans="2:9" ht="16.5" customHeight="1">
      <c r="B31" s="25"/>
      <c r="C31" s="25"/>
      <c r="D31" s="26" t="s">
        <v>248</v>
      </c>
      <c r="E31" s="27" t="s">
        <v>249</v>
      </c>
      <c r="F31" s="32" t="s">
        <v>250</v>
      </c>
      <c r="G31" s="32" t="s">
        <v>251</v>
      </c>
      <c r="H31" s="41" t="s">
        <v>252</v>
      </c>
      <c r="I31" s="42"/>
    </row>
    <row r="32" spans="2:9" ht="16.5" customHeight="1">
      <c r="B32" s="17" t="s">
        <v>116</v>
      </c>
      <c r="C32" s="17"/>
      <c r="D32" s="17"/>
      <c r="E32" s="18" t="s">
        <v>117</v>
      </c>
      <c r="F32" s="19" t="s">
        <v>118</v>
      </c>
      <c r="G32" s="19" t="s">
        <v>119</v>
      </c>
      <c r="H32" s="37" t="s">
        <v>120</v>
      </c>
      <c r="I32" s="38"/>
    </row>
    <row r="33" spans="2:9" ht="16.5" customHeight="1">
      <c r="B33" s="20"/>
      <c r="C33" s="21" t="s">
        <v>121</v>
      </c>
      <c r="D33" s="22"/>
      <c r="E33" s="23" t="s">
        <v>122</v>
      </c>
      <c r="F33" s="24" t="s">
        <v>118</v>
      </c>
      <c r="G33" s="24" t="s">
        <v>119</v>
      </c>
      <c r="H33" s="39" t="s">
        <v>120</v>
      </c>
      <c r="I33" s="40"/>
    </row>
    <row r="34" spans="2:9" ht="29.25" customHeight="1">
      <c r="B34" s="25"/>
      <c r="C34" s="25"/>
      <c r="D34" s="26" t="s">
        <v>253</v>
      </c>
      <c r="E34" s="27" t="s">
        <v>254</v>
      </c>
      <c r="F34" s="32" t="s">
        <v>125</v>
      </c>
      <c r="G34" s="32" t="s">
        <v>126</v>
      </c>
      <c r="H34" s="41" t="s">
        <v>127</v>
      </c>
      <c r="I34" s="42"/>
    </row>
    <row r="35" spans="2:9" ht="29.25" customHeight="1">
      <c r="B35" s="25"/>
      <c r="C35" s="25"/>
      <c r="D35" s="26" t="s">
        <v>255</v>
      </c>
      <c r="E35" s="27" t="s">
        <v>254</v>
      </c>
      <c r="F35" s="32" t="s">
        <v>129</v>
      </c>
      <c r="G35" s="32" t="s">
        <v>130</v>
      </c>
      <c r="H35" s="41" t="s">
        <v>131</v>
      </c>
      <c r="I35" s="42"/>
    </row>
    <row r="36" spans="2:9" ht="16.5" customHeight="1">
      <c r="B36" s="17" t="s">
        <v>132</v>
      </c>
      <c r="C36" s="17"/>
      <c r="D36" s="17"/>
      <c r="E36" s="18" t="s">
        <v>133</v>
      </c>
      <c r="F36" s="19" t="s">
        <v>256</v>
      </c>
      <c r="G36" s="19" t="s">
        <v>11</v>
      </c>
      <c r="H36" s="37" t="s">
        <v>256</v>
      </c>
      <c r="I36" s="38"/>
    </row>
    <row r="37" spans="2:9" ht="16.5" customHeight="1">
      <c r="B37" s="20"/>
      <c r="C37" s="21" t="s">
        <v>135</v>
      </c>
      <c r="D37" s="22"/>
      <c r="E37" s="23" t="s">
        <v>136</v>
      </c>
      <c r="F37" s="24" t="s">
        <v>257</v>
      </c>
      <c r="G37" s="24" t="s">
        <v>11</v>
      </c>
      <c r="H37" s="39" t="s">
        <v>257</v>
      </c>
      <c r="I37" s="40"/>
    </row>
    <row r="38" spans="2:9" ht="16.5" customHeight="1">
      <c r="B38" s="25"/>
      <c r="C38" s="25"/>
      <c r="D38" s="26" t="s">
        <v>209</v>
      </c>
      <c r="E38" s="27" t="s">
        <v>210</v>
      </c>
      <c r="F38" s="32" t="s">
        <v>11</v>
      </c>
      <c r="G38" s="32" t="s">
        <v>258</v>
      </c>
      <c r="H38" s="41" t="s">
        <v>258</v>
      </c>
      <c r="I38" s="42"/>
    </row>
    <row r="39" spans="2:9" ht="29.25" customHeight="1">
      <c r="B39" s="25"/>
      <c r="C39" s="25"/>
      <c r="D39" s="26" t="s">
        <v>211</v>
      </c>
      <c r="E39" s="27" t="s">
        <v>212</v>
      </c>
      <c r="F39" s="32" t="s">
        <v>258</v>
      </c>
      <c r="G39" s="32" t="s">
        <v>259</v>
      </c>
      <c r="H39" s="41" t="s">
        <v>11</v>
      </c>
      <c r="I39" s="42"/>
    </row>
    <row r="40" spans="2:9" ht="16.5" customHeight="1">
      <c r="B40" s="17" t="s">
        <v>145</v>
      </c>
      <c r="C40" s="17"/>
      <c r="D40" s="17"/>
      <c r="E40" s="18" t="s">
        <v>146</v>
      </c>
      <c r="F40" s="19" t="s">
        <v>260</v>
      </c>
      <c r="G40" s="19" t="s">
        <v>261</v>
      </c>
      <c r="H40" s="37" t="s">
        <v>262</v>
      </c>
      <c r="I40" s="38"/>
    </row>
    <row r="41" spans="2:9" ht="16.5" customHeight="1">
      <c r="B41" s="20"/>
      <c r="C41" s="21" t="s">
        <v>263</v>
      </c>
      <c r="D41" s="22"/>
      <c r="E41" s="23" t="s">
        <v>264</v>
      </c>
      <c r="F41" s="24" t="s">
        <v>265</v>
      </c>
      <c r="G41" s="24" t="s">
        <v>266</v>
      </c>
      <c r="H41" s="39" t="s">
        <v>267</v>
      </c>
      <c r="I41" s="40"/>
    </row>
    <row r="42" spans="2:9" ht="16.5" customHeight="1">
      <c r="B42" s="25"/>
      <c r="C42" s="25"/>
      <c r="D42" s="26" t="s">
        <v>268</v>
      </c>
      <c r="E42" s="27" t="s">
        <v>269</v>
      </c>
      <c r="F42" s="32" t="s">
        <v>11</v>
      </c>
      <c r="G42" s="32" t="s">
        <v>266</v>
      </c>
      <c r="H42" s="41" t="s">
        <v>266</v>
      </c>
      <c r="I42" s="42"/>
    </row>
    <row r="43" spans="2:9" ht="16.5" customHeight="1">
      <c r="B43" s="20"/>
      <c r="C43" s="21" t="s">
        <v>150</v>
      </c>
      <c r="D43" s="22"/>
      <c r="E43" s="23" t="s">
        <v>151</v>
      </c>
      <c r="F43" s="24" t="s">
        <v>270</v>
      </c>
      <c r="G43" s="24" t="s">
        <v>271</v>
      </c>
      <c r="H43" s="39" t="s">
        <v>272</v>
      </c>
      <c r="I43" s="40"/>
    </row>
    <row r="44" spans="2:9" ht="16.5" customHeight="1">
      <c r="B44" s="25"/>
      <c r="C44" s="25"/>
      <c r="D44" s="26" t="s">
        <v>268</v>
      </c>
      <c r="E44" s="27" t="s">
        <v>269</v>
      </c>
      <c r="F44" s="32" t="s">
        <v>11</v>
      </c>
      <c r="G44" s="32" t="s">
        <v>271</v>
      </c>
      <c r="H44" s="41" t="s">
        <v>271</v>
      </c>
      <c r="I44" s="42"/>
    </row>
    <row r="45" spans="2:9" ht="16.5" customHeight="1">
      <c r="B45" s="20"/>
      <c r="C45" s="21" t="s">
        <v>165</v>
      </c>
      <c r="D45" s="22"/>
      <c r="E45" s="23" t="s">
        <v>166</v>
      </c>
      <c r="F45" s="24" t="s">
        <v>273</v>
      </c>
      <c r="G45" s="24" t="s">
        <v>274</v>
      </c>
      <c r="H45" s="39" t="s">
        <v>275</v>
      </c>
      <c r="I45" s="40"/>
    </row>
    <row r="46" spans="2:9" ht="16.5" customHeight="1">
      <c r="B46" s="25"/>
      <c r="C46" s="25"/>
      <c r="D46" s="26" t="s">
        <v>248</v>
      </c>
      <c r="E46" s="27" t="s">
        <v>249</v>
      </c>
      <c r="F46" s="32" t="s">
        <v>11</v>
      </c>
      <c r="G46" s="32" t="s">
        <v>274</v>
      </c>
      <c r="H46" s="41" t="s">
        <v>274</v>
      </c>
      <c r="I46" s="42"/>
    </row>
    <row r="47" spans="2:9" ht="16.5" customHeight="1">
      <c r="B47" s="17" t="s">
        <v>174</v>
      </c>
      <c r="C47" s="17"/>
      <c r="D47" s="17"/>
      <c r="E47" s="18" t="s">
        <v>175</v>
      </c>
      <c r="F47" s="19" t="s">
        <v>276</v>
      </c>
      <c r="G47" s="19" t="s">
        <v>277</v>
      </c>
      <c r="H47" s="37" t="s">
        <v>278</v>
      </c>
      <c r="I47" s="38"/>
    </row>
    <row r="48" spans="2:9" ht="16.5" customHeight="1">
      <c r="B48" s="20"/>
      <c r="C48" s="21" t="s">
        <v>279</v>
      </c>
      <c r="D48" s="22"/>
      <c r="E48" s="23" t="s">
        <v>280</v>
      </c>
      <c r="F48" s="24" t="s">
        <v>11</v>
      </c>
      <c r="G48" s="24" t="s">
        <v>281</v>
      </c>
      <c r="H48" s="39" t="s">
        <v>281</v>
      </c>
      <c r="I48" s="40"/>
    </row>
    <row r="49" spans="2:9" ht="16.5" customHeight="1">
      <c r="B49" s="25"/>
      <c r="C49" s="25"/>
      <c r="D49" s="26" t="s">
        <v>268</v>
      </c>
      <c r="E49" s="27" t="s">
        <v>269</v>
      </c>
      <c r="F49" s="32" t="s">
        <v>11</v>
      </c>
      <c r="G49" s="32" t="s">
        <v>281</v>
      </c>
      <c r="H49" s="41" t="s">
        <v>281</v>
      </c>
      <c r="I49" s="42"/>
    </row>
    <row r="50" spans="2:9" ht="16.5" customHeight="1">
      <c r="B50" s="20"/>
      <c r="C50" s="21" t="s">
        <v>179</v>
      </c>
      <c r="D50" s="22"/>
      <c r="E50" s="23" t="s">
        <v>180</v>
      </c>
      <c r="F50" s="24" t="s">
        <v>282</v>
      </c>
      <c r="G50" s="24" t="s">
        <v>184</v>
      </c>
      <c r="H50" s="39" t="s">
        <v>283</v>
      </c>
      <c r="I50" s="40"/>
    </row>
    <row r="51" spans="2:9" ht="16.5" customHeight="1">
      <c r="B51" s="25"/>
      <c r="C51" s="25"/>
      <c r="D51" s="26" t="s">
        <v>268</v>
      </c>
      <c r="E51" s="27" t="s">
        <v>269</v>
      </c>
      <c r="F51" s="32" t="s">
        <v>284</v>
      </c>
      <c r="G51" s="32" t="s">
        <v>184</v>
      </c>
      <c r="H51" s="41" t="s">
        <v>285</v>
      </c>
      <c r="I51" s="42"/>
    </row>
    <row r="52" spans="2:4" ht="5.25" customHeight="1">
      <c r="B52" s="44"/>
      <c r="C52" s="44"/>
      <c r="D52" s="44"/>
    </row>
    <row r="53" spans="2:9" ht="16.5" customHeight="1">
      <c r="B53" s="45" t="s">
        <v>201</v>
      </c>
      <c r="C53" s="46"/>
      <c r="D53" s="46"/>
      <c r="E53" s="47"/>
      <c r="F53" s="33" t="s">
        <v>286</v>
      </c>
      <c r="G53" s="33" t="s">
        <v>203</v>
      </c>
      <c r="H53" s="48" t="s">
        <v>287</v>
      </c>
      <c r="I53" s="49"/>
    </row>
    <row r="54" ht="72" customHeight="1"/>
    <row r="55" ht="26.25" customHeight="1"/>
    <row r="56" spans="9:10" ht="16.5" customHeight="1">
      <c r="I56" s="43" t="s">
        <v>205</v>
      </c>
      <c r="J56" s="43"/>
    </row>
    <row r="57" ht="33.75" customHeight="1"/>
  </sheetData>
  <mergeCells count="50">
    <mergeCell ref="I56:J56"/>
    <mergeCell ref="H50:I50"/>
    <mergeCell ref="H51:I51"/>
    <mergeCell ref="B52:D52"/>
    <mergeCell ref="B53:E53"/>
    <mergeCell ref="H53:I53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4:I34"/>
    <mergeCell ref="H35:I35"/>
    <mergeCell ref="H36:I36"/>
    <mergeCell ref="H37:I37"/>
    <mergeCell ref="I28:J28"/>
    <mergeCell ref="H31:I31"/>
    <mergeCell ref="H32:I32"/>
    <mergeCell ref="H33:I33"/>
    <mergeCell ref="H23:I23"/>
    <mergeCell ref="H24:I24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H11:I11"/>
    <mergeCell ref="H12:I12"/>
    <mergeCell ref="H13:I13"/>
    <mergeCell ref="H14:I14"/>
    <mergeCell ref="H7:I7"/>
    <mergeCell ref="H8:I8"/>
    <mergeCell ref="H9:I9"/>
    <mergeCell ref="H10:I10"/>
    <mergeCell ref="B2:F3"/>
    <mergeCell ref="H4:I4"/>
    <mergeCell ref="H5:I5"/>
    <mergeCell ref="H6:I6"/>
  </mergeCells>
  <printOptions/>
  <pageMargins left="0" right="0" top="0" bottom="0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A1" sqref="A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3.66015625" style="0" customWidth="1"/>
    <col min="6" max="7" width="26.66015625" style="0" customWidth="1"/>
    <col min="8" max="8" width="11.5" style="0" customWidth="1"/>
    <col min="9" max="9" width="15.16015625" style="0" customWidth="1"/>
    <col min="10" max="10" width="1.171875" style="0" customWidth="1"/>
  </cols>
  <sheetData>
    <row r="1" spans="1:10" ht="46.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2:10" ht="34.5" customHeight="1">
      <c r="B2" s="30" t="s">
        <v>0</v>
      </c>
      <c r="C2" s="30"/>
      <c r="D2" s="30"/>
      <c r="E2" s="30"/>
      <c r="F2" s="30"/>
      <c r="G2" s="50"/>
      <c r="H2" s="50"/>
      <c r="I2" s="50"/>
      <c r="J2" s="50"/>
    </row>
    <row r="3" spans="2:9" ht="16.5" customHeigh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31" t="s">
        <v>7</v>
      </c>
      <c r="I3" s="31"/>
    </row>
    <row r="4" spans="2:9" ht="16.5" customHeight="1">
      <c r="B4" s="2" t="s">
        <v>8</v>
      </c>
      <c r="C4" s="2"/>
      <c r="D4" s="2"/>
      <c r="E4" s="3" t="s">
        <v>9</v>
      </c>
      <c r="F4" s="4" t="s">
        <v>10</v>
      </c>
      <c r="G4" s="4" t="s">
        <v>11</v>
      </c>
      <c r="H4" s="28" t="s">
        <v>10</v>
      </c>
      <c r="I4" s="28"/>
    </row>
    <row r="5" spans="2:9" ht="16.5" customHeight="1">
      <c r="B5" s="5"/>
      <c r="C5" s="6" t="s">
        <v>12</v>
      </c>
      <c r="D5" s="7"/>
      <c r="E5" s="8" t="s">
        <v>13</v>
      </c>
      <c r="F5" s="9" t="s">
        <v>14</v>
      </c>
      <c r="G5" s="9" t="s">
        <v>11</v>
      </c>
      <c r="H5" s="29" t="s">
        <v>14</v>
      </c>
      <c r="I5" s="29"/>
    </row>
    <row r="6" spans="2:9" ht="16.5" customHeight="1">
      <c r="B6" s="10"/>
      <c r="C6" s="10"/>
      <c r="D6" s="11" t="s">
        <v>15</v>
      </c>
      <c r="E6" s="12" t="s">
        <v>16</v>
      </c>
      <c r="F6" s="13" t="s">
        <v>17</v>
      </c>
      <c r="G6" s="13" t="s">
        <v>18</v>
      </c>
      <c r="H6" s="52" t="s">
        <v>19</v>
      </c>
      <c r="I6" s="52"/>
    </row>
    <row r="7" spans="2:9" ht="16.5" customHeight="1">
      <c r="B7" s="10"/>
      <c r="C7" s="10"/>
      <c r="D7" s="11" t="s">
        <v>20</v>
      </c>
      <c r="E7" s="12" t="s">
        <v>16</v>
      </c>
      <c r="F7" s="13" t="s">
        <v>21</v>
      </c>
      <c r="G7" s="13" t="s">
        <v>22</v>
      </c>
      <c r="H7" s="52" t="s">
        <v>23</v>
      </c>
      <c r="I7" s="52"/>
    </row>
    <row r="8" spans="2:9" ht="16.5" customHeight="1">
      <c r="B8" s="2" t="s">
        <v>24</v>
      </c>
      <c r="C8" s="2"/>
      <c r="D8" s="2"/>
      <c r="E8" s="3" t="s">
        <v>25</v>
      </c>
      <c r="F8" s="4" t="s">
        <v>26</v>
      </c>
      <c r="G8" s="4" t="s">
        <v>27</v>
      </c>
      <c r="H8" s="28" t="s">
        <v>28</v>
      </c>
      <c r="I8" s="28"/>
    </row>
    <row r="9" spans="2:9" ht="16.5" customHeight="1">
      <c r="B9" s="5"/>
      <c r="C9" s="6" t="s">
        <v>29</v>
      </c>
      <c r="D9" s="7"/>
      <c r="E9" s="8" t="s">
        <v>30</v>
      </c>
      <c r="F9" s="9" t="s">
        <v>31</v>
      </c>
      <c r="G9" s="9" t="s">
        <v>27</v>
      </c>
      <c r="H9" s="29" t="s">
        <v>32</v>
      </c>
      <c r="I9" s="29"/>
    </row>
    <row r="10" spans="2:9" ht="16.5" customHeight="1">
      <c r="B10" s="10"/>
      <c r="C10" s="10"/>
      <c r="D10" s="11" t="s">
        <v>33</v>
      </c>
      <c r="E10" s="12" t="s">
        <v>34</v>
      </c>
      <c r="F10" s="13" t="s">
        <v>35</v>
      </c>
      <c r="G10" s="13" t="s">
        <v>27</v>
      </c>
      <c r="H10" s="52" t="s">
        <v>36</v>
      </c>
      <c r="I10" s="52"/>
    </row>
    <row r="11" spans="2:9" ht="16.5" customHeight="1">
      <c r="B11" s="2" t="s">
        <v>37</v>
      </c>
      <c r="C11" s="2"/>
      <c r="D11" s="2"/>
      <c r="E11" s="3" t="s">
        <v>38</v>
      </c>
      <c r="F11" s="4" t="s">
        <v>39</v>
      </c>
      <c r="G11" s="4" t="s">
        <v>40</v>
      </c>
      <c r="H11" s="28" t="s">
        <v>41</v>
      </c>
      <c r="I11" s="28"/>
    </row>
    <row r="12" spans="2:9" ht="16.5" customHeight="1">
      <c r="B12" s="5"/>
      <c r="C12" s="6" t="s">
        <v>42</v>
      </c>
      <c r="D12" s="7"/>
      <c r="E12" s="8" t="s">
        <v>43</v>
      </c>
      <c r="F12" s="9" t="s">
        <v>44</v>
      </c>
      <c r="G12" s="9" t="s">
        <v>40</v>
      </c>
      <c r="H12" s="29" t="s">
        <v>45</v>
      </c>
      <c r="I12" s="29"/>
    </row>
    <row r="13" spans="2:9" ht="16.5" customHeight="1">
      <c r="B13" s="10"/>
      <c r="C13" s="10"/>
      <c r="D13" s="11" t="s">
        <v>46</v>
      </c>
      <c r="E13" s="12" t="s">
        <v>47</v>
      </c>
      <c r="F13" s="13" t="s">
        <v>48</v>
      </c>
      <c r="G13" s="13" t="s">
        <v>49</v>
      </c>
      <c r="H13" s="52" t="s">
        <v>50</v>
      </c>
      <c r="I13" s="52"/>
    </row>
    <row r="14" spans="2:9" ht="16.5" customHeight="1">
      <c r="B14" s="10"/>
      <c r="C14" s="10"/>
      <c r="D14" s="11" t="s">
        <v>33</v>
      </c>
      <c r="E14" s="12" t="s">
        <v>34</v>
      </c>
      <c r="F14" s="13" t="s">
        <v>51</v>
      </c>
      <c r="G14" s="13" t="s">
        <v>52</v>
      </c>
      <c r="H14" s="52" t="s">
        <v>53</v>
      </c>
      <c r="I14" s="52"/>
    </row>
    <row r="15" spans="2:9" ht="16.5" customHeight="1">
      <c r="B15" s="10"/>
      <c r="C15" s="10"/>
      <c r="D15" s="11" t="s">
        <v>54</v>
      </c>
      <c r="E15" s="12" t="s">
        <v>55</v>
      </c>
      <c r="F15" s="13" t="s">
        <v>56</v>
      </c>
      <c r="G15" s="13" t="s">
        <v>57</v>
      </c>
      <c r="H15" s="52" t="s">
        <v>58</v>
      </c>
      <c r="I15" s="52"/>
    </row>
    <row r="16" spans="2:9" ht="16.5" customHeight="1">
      <c r="B16" s="2" t="s">
        <v>59</v>
      </c>
      <c r="C16" s="2"/>
      <c r="D16" s="2"/>
      <c r="E16" s="3" t="s">
        <v>60</v>
      </c>
      <c r="F16" s="4" t="s">
        <v>61</v>
      </c>
      <c r="G16" s="4" t="s">
        <v>62</v>
      </c>
      <c r="H16" s="28" t="s">
        <v>63</v>
      </c>
      <c r="I16" s="28"/>
    </row>
    <row r="17" spans="2:9" ht="16.5" customHeight="1">
      <c r="B17" s="5"/>
      <c r="C17" s="6" t="s">
        <v>64</v>
      </c>
      <c r="D17" s="7"/>
      <c r="E17" s="8" t="s">
        <v>65</v>
      </c>
      <c r="F17" s="9" t="s">
        <v>11</v>
      </c>
      <c r="G17" s="9" t="s">
        <v>66</v>
      </c>
      <c r="H17" s="29" t="s">
        <v>66</v>
      </c>
      <c r="I17" s="29"/>
    </row>
    <row r="18" spans="2:9" ht="19.5" customHeight="1">
      <c r="B18" s="10"/>
      <c r="C18" s="10"/>
      <c r="D18" s="11" t="s">
        <v>67</v>
      </c>
      <c r="E18" s="12" t="s">
        <v>68</v>
      </c>
      <c r="F18" s="13" t="s">
        <v>11</v>
      </c>
      <c r="G18" s="13" t="s">
        <v>66</v>
      </c>
      <c r="H18" s="52" t="s">
        <v>66</v>
      </c>
      <c r="I18" s="52"/>
    </row>
    <row r="19" spans="2:9" ht="16.5" customHeight="1">
      <c r="B19" s="5"/>
      <c r="C19" s="6" t="s">
        <v>69</v>
      </c>
      <c r="D19" s="7"/>
      <c r="E19" s="8" t="s">
        <v>70</v>
      </c>
      <c r="F19" s="9" t="s">
        <v>66</v>
      </c>
      <c r="G19" s="9" t="s">
        <v>71</v>
      </c>
      <c r="H19" s="29" t="s">
        <v>11</v>
      </c>
      <c r="I19" s="29"/>
    </row>
    <row r="20" spans="2:9" ht="16.5" customHeight="1">
      <c r="B20" s="10"/>
      <c r="C20" s="10"/>
      <c r="D20" s="11" t="s">
        <v>72</v>
      </c>
      <c r="E20" s="12" t="s">
        <v>73</v>
      </c>
      <c r="F20" s="13" t="s">
        <v>66</v>
      </c>
      <c r="G20" s="13" t="s">
        <v>71</v>
      </c>
      <c r="H20" s="52" t="s">
        <v>11</v>
      </c>
      <c r="I20" s="52"/>
    </row>
    <row r="21" spans="2:9" ht="16.5" customHeight="1">
      <c r="B21" s="5"/>
      <c r="C21" s="6" t="s">
        <v>74</v>
      </c>
      <c r="D21" s="7"/>
      <c r="E21" s="8" t="s">
        <v>75</v>
      </c>
      <c r="F21" s="9" t="s">
        <v>76</v>
      </c>
      <c r="G21" s="9" t="s">
        <v>62</v>
      </c>
      <c r="H21" s="29" t="s">
        <v>77</v>
      </c>
      <c r="I21" s="29"/>
    </row>
    <row r="22" spans="2:9" ht="16.5" customHeight="1">
      <c r="B22" s="10"/>
      <c r="C22" s="10"/>
      <c r="D22" s="11" t="s">
        <v>78</v>
      </c>
      <c r="E22" s="12" t="s">
        <v>79</v>
      </c>
      <c r="F22" s="13" t="s">
        <v>80</v>
      </c>
      <c r="G22" s="13" t="s">
        <v>62</v>
      </c>
      <c r="H22" s="52" t="s">
        <v>81</v>
      </c>
      <c r="I22" s="52"/>
    </row>
    <row r="23" spans="2:9" ht="16.5" customHeight="1">
      <c r="B23" s="2" t="s">
        <v>82</v>
      </c>
      <c r="C23" s="2"/>
      <c r="D23" s="2"/>
      <c r="E23" s="3" t="s">
        <v>83</v>
      </c>
      <c r="F23" s="4" t="s">
        <v>84</v>
      </c>
      <c r="G23" s="4" t="s">
        <v>85</v>
      </c>
      <c r="H23" s="28" t="s">
        <v>86</v>
      </c>
      <c r="I23" s="28"/>
    </row>
    <row r="24" spans="2:9" ht="16.5" customHeight="1">
      <c r="B24" s="5"/>
      <c r="C24" s="6" t="s">
        <v>87</v>
      </c>
      <c r="D24" s="7"/>
      <c r="E24" s="8" t="s">
        <v>88</v>
      </c>
      <c r="F24" s="9" t="s">
        <v>84</v>
      </c>
      <c r="G24" s="9" t="s">
        <v>85</v>
      </c>
      <c r="H24" s="29" t="s">
        <v>86</v>
      </c>
      <c r="I24" s="29"/>
    </row>
    <row r="25" spans="2:9" ht="16.5" customHeight="1">
      <c r="B25" s="10"/>
      <c r="C25" s="10"/>
      <c r="D25" s="11" t="s">
        <v>89</v>
      </c>
      <c r="E25" s="12" t="s">
        <v>90</v>
      </c>
      <c r="F25" s="13" t="s">
        <v>84</v>
      </c>
      <c r="G25" s="13" t="s">
        <v>85</v>
      </c>
      <c r="H25" s="52" t="s">
        <v>86</v>
      </c>
      <c r="I25" s="52"/>
    </row>
    <row r="26" spans="2:9" ht="16.5" customHeight="1">
      <c r="B26" s="2" t="s">
        <v>91</v>
      </c>
      <c r="C26" s="2"/>
      <c r="D26" s="2"/>
      <c r="E26" s="3" t="s">
        <v>92</v>
      </c>
      <c r="F26" s="4" t="s">
        <v>93</v>
      </c>
      <c r="G26" s="4" t="s">
        <v>94</v>
      </c>
      <c r="H26" s="28" t="s">
        <v>95</v>
      </c>
      <c r="I26" s="28"/>
    </row>
    <row r="27" spans="2:9" ht="16.5" customHeight="1">
      <c r="B27" s="5"/>
      <c r="C27" s="6" t="s">
        <v>96</v>
      </c>
      <c r="D27" s="7"/>
      <c r="E27" s="8" t="s">
        <v>97</v>
      </c>
      <c r="F27" s="9" t="s">
        <v>98</v>
      </c>
      <c r="G27" s="9" t="s">
        <v>94</v>
      </c>
      <c r="H27" s="29" t="s">
        <v>99</v>
      </c>
      <c r="I27" s="29"/>
    </row>
    <row r="28" spans="2:9" ht="16.5" customHeight="1">
      <c r="B28" s="10"/>
      <c r="C28" s="10"/>
      <c r="D28" s="11" t="s">
        <v>100</v>
      </c>
      <c r="E28" s="12" t="s">
        <v>47</v>
      </c>
      <c r="F28" s="13" t="s">
        <v>11</v>
      </c>
      <c r="G28" s="13" t="s">
        <v>101</v>
      </c>
      <c r="H28" s="52" t="s">
        <v>101</v>
      </c>
      <c r="I28" s="52"/>
    </row>
    <row r="29" spans="2:9" ht="16.5" customHeight="1">
      <c r="B29" s="10"/>
      <c r="C29" s="10"/>
      <c r="D29" s="11" t="s">
        <v>102</v>
      </c>
      <c r="E29" s="12" t="s">
        <v>103</v>
      </c>
      <c r="F29" s="13" t="s">
        <v>104</v>
      </c>
      <c r="G29" s="13" t="s">
        <v>105</v>
      </c>
      <c r="H29" s="52" t="s">
        <v>106</v>
      </c>
      <c r="I29" s="52"/>
    </row>
    <row r="30" spans="1:10" ht="8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1.25" customHeight="1">
      <c r="A31" s="50"/>
      <c r="B31" s="50"/>
      <c r="C31" s="50"/>
      <c r="D31" s="50"/>
      <c r="E31" s="50"/>
      <c r="F31" s="50"/>
      <c r="G31" s="50"/>
      <c r="H31" s="50"/>
      <c r="I31" s="51" t="s">
        <v>107</v>
      </c>
      <c r="J31" s="51"/>
    </row>
    <row r="32" spans="1:10" ht="63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2:9" ht="16.5" customHeight="1">
      <c r="B33" s="10"/>
      <c r="C33" s="10"/>
      <c r="D33" s="11" t="s">
        <v>108</v>
      </c>
      <c r="E33" s="12" t="s">
        <v>109</v>
      </c>
      <c r="F33" s="13" t="s">
        <v>110</v>
      </c>
      <c r="G33" s="13" t="s">
        <v>111</v>
      </c>
      <c r="H33" s="52" t="s">
        <v>112</v>
      </c>
      <c r="I33" s="52"/>
    </row>
    <row r="34" spans="2:9" ht="16.5" customHeight="1">
      <c r="B34" s="10"/>
      <c r="C34" s="10"/>
      <c r="D34" s="11" t="s">
        <v>33</v>
      </c>
      <c r="E34" s="12" t="s">
        <v>34</v>
      </c>
      <c r="F34" s="13" t="s">
        <v>113</v>
      </c>
      <c r="G34" s="13" t="s">
        <v>114</v>
      </c>
      <c r="H34" s="52" t="s">
        <v>115</v>
      </c>
      <c r="I34" s="52"/>
    </row>
    <row r="35" spans="2:9" ht="16.5" customHeight="1">
      <c r="B35" s="2" t="s">
        <v>116</v>
      </c>
      <c r="C35" s="2"/>
      <c r="D35" s="2"/>
      <c r="E35" s="3" t="s">
        <v>117</v>
      </c>
      <c r="F35" s="4" t="s">
        <v>118</v>
      </c>
      <c r="G35" s="4" t="s">
        <v>119</v>
      </c>
      <c r="H35" s="28" t="s">
        <v>120</v>
      </c>
      <c r="I35" s="28"/>
    </row>
    <row r="36" spans="2:9" ht="16.5" customHeight="1">
      <c r="B36" s="5"/>
      <c r="C36" s="6" t="s">
        <v>121</v>
      </c>
      <c r="D36" s="7"/>
      <c r="E36" s="8" t="s">
        <v>122</v>
      </c>
      <c r="F36" s="9" t="s">
        <v>118</v>
      </c>
      <c r="G36" s="9" t="s">
        <v>119</v>
      </c>
      <c r="H36" s="29" t="s">
        <v>120</v>
      </c>
      <c r="I36" s="29"/>
    </row>
    <row r="37" spans="2:9" ht="16.5" customHeight="1">
      <c r="B37" s="10"/>
      <c r="C37" s="10"/>
      <c r="D37" s="11" t="s">
        <v>123</v>
      </c>
      <c r="E37" s="12" t="s">
        <v>124</v>
      </c>
      <c r="F37" s="13" t="s">
        <v>125</v>
      </c>
      <c r="G37" s="13" t="s">
        <v>126</v>
      </c>
      <c r="H37" s="52" t="s">
        <v>127</v>
      </c>
      <c r="I37" s="52"/>
    </row>
    <row r="38" spans="2:9" ht="16.5" customHeight="1">
      <c r="B38" s="10"/>
      <c r="C38" s="10"/>
      <c r="D38" s="11" t="s">
        <v>128</v>
      </c>
      <c r="E38" s="12" t="s">
        <v>124</v>
      </c>
      <c r="F38" s="13" t="s">
        <v>129</v>
      </c>
      <c r="G38" s="13" t="s">
        <v>130</v>
      </c>
      <c r="H38" s="52" t="s">
        <v>131</v>
      </c>
      <c r="I38" s="52"/>
    </row>
    <row r="39" spans="2:9" ht="16.5" customHeight="1">
      <c r="B39" s="2" t="s">
        <v>132</v>
      </c>
      <c r="C39" s="2"/>
      <c r="D39" s="2"/>
      <c r="E39" s="3" t="s">
        <v>133</v>
      </c>
      <c r="F39" s="4" t="s">
        <v>134</v>
      </c>
      <c r="G39" s="4" t="s">
        <v>11</v>
      </c>
      <c r="H39" s="28" t="s">
        <v>134</v>
      </c>
      <c r="I39" s="28"/>
    </row>
    <row r="40" spans="2:9" ht="16.5" customHeight="1">
      <c r="B40" s="5"/>
      <c r="C40" s="6" t="s">
        <v>135</v>
      </c>
      <c r="D40" s="7"/>
      <c r="E40" s="8" t="s">
        <v>136</v>
      </c>
      <c r="F40" s="9" t="s">
        <v>137</v>
      </c>
      <c r="G40" s="9" t="s">
        <v>11</v>
      </c>
      <c r="H40" s="29" t="s">
        <v>137</v>
      </c>
      <c r="I40" s="29"/>
    </row>
    <row r="41" spans="2:9" ht="16.5" customHeight="1">
      <c r="B41" s="10"/>
      <c r="C41" s="10"/>
      <c r="D41" s="11" t="s">
        <v>138</v>
      </c>
      <c r="E41" s="12" t="s">
        <v>16</v>
      </c>
      <c r="F41" s="13" t="s">
        <v>139</v>
      </c>
      <c r="G41" s="13" t="s">
        <v>140</v>
      </c>
      <c r="H41" s="52" t="s">
        <v>141</v>
      </c>
      <c r="I41" s="52"/>
    </row>
    <row r="42" spans="2:9" ht="16.5" customHeight="1">
      <c r="B42" s="10"/>
      <c r="C42" s="10"/>
      <c r="D42" s="11" t="s">
        <v>20</v>
      </c>
      <c r="E42" s="12" t="s">
        <v>16</v>
      </c>
      <c r="F42" s="13" t="s">
        <v>142</v>
      </c>
      <c r="G42" s="13" t="s">
        <v>143</v>
      </c>
      <c r="H42" s="52" t="s">
        <v>144</v>
      </c>
      <c r="I42" s="52"/>
    </row>
    <row r="43" spans="2:9" ht="16.5" customHeight="1">
      <c r="B43" s="2" t="s">
        <v>145</v>
      </c>
      <c r="C43" s="2"/>
      <c r="D43" s="2"/>
      <c r="E43" s="3" t="s">
        <v>146</v>
      </c>
      <c r="F43" s="4" t="s">
        <v>147</v>
      </c>
      <c r="G43" s="4" t="s">
        <v>148</v>
      </c>
      <c r="H43" s="28" t="s">
        <v>149</v>
      </c>
      <c r="I43" s="28"/>
    </row>
    <row r="44" spans="2:9" ht="16.5" customHeight="1">
      <c r="B44" s="5"/>
      <c r="C44" s="6" t="s">
        <v>150</v>
      </c>
      <c r="D44" s="7"/>
      <c r="E44" s="8" t="s">
        <v>151</v>
      </c>
      <c r="F44" s="9" t="s">
        <v>152</v>
      </c>
      <c r="G44" s="9" t="s">
        <v>153</v>
      </c>
      <c r="H44" s="29" t="s">
        <v>154</v>
      </c>
      <c r="I44" s="29"/>
    </row>
    <row r="45" spans="2:9" ht="30" customHeight="1">
      <c r="B45" s="10"/>
      <c r="C45" s="10"/>
      <c r="D45" s="11" t="s">
        <v>155</v>
      </c>
      <c r="E45" s="12" t="s">
        <v>156</v>
      </c>
      <c r="F45" s="13" t="s">
        <v>157</v>
      </c>
      <c r="G45" s="13" t="s">
        <v>158</v>
      </c>
      <c r="H45" s="52" t="s">
        <v>159</v>
      </c>
      <c r="I45" s="52"/>
    </row>
    <row r="46" spans="2:9" ht="16.5" customHeight="1">
      <c r="B46" s="10"/>
      <c r="C46" s="10"/>
      <c r="D46" s="11" t="s">
        <v>160</v>
      </c>
      <c r="E46" s="12" t="s">
        <v>161</v>
      </c>
      <c r="F46" s="13" t="s">
        <v>162</v>
      </c>
      <c r="G46" s="13" t="s">
        <v>163</v>
      </c>
      <c r="H46" s="52" t="s">
        <v>164</v>
      </c>
      <c r="I46" s="52"/>
    </row>
    <row r="47" spans="2:9" ht="16.5" customHeight="1">
      <c r="B47" s="5"/>
      <c r="C47" s="6" t="s">
        <v>165</v>
      </c>
      <c r="D47" s="7"/>
      <c r="E47" s="8" t="s">
        <v>166</v>
      </c>
      <c r="F47" s="9" t="s">
        <v>167</v>
      </c>
      <c r="G47" s="9" t="s">
        <v>168</v>
      </c>
      <c r="H47" s="29" t="s">
        <v>169</v>
      </c>
      <c r="I47" s="29"/>
    </row>
    <row r="48" spans="2:9" ht="16.5" customHeight="1">
      <c r="B48" s="10"/>
      <c r="C48" s="10"/>
      <c r="D48" s="11" t="s">
        <v>170</v>
      </c>
      <c r="E48" s="12" t="s">
        <v>171</v>
      </c>
      <c r="F48" s="13" t="s">
        <v>172</v>
      </c>
      <c r="G48" s="13" t="s">
        <v>168</v>
      </c>
      <c r="H48" s="52" t="s">
        <v>173</v>
      </c>
      <c r="I48" s="52"/>
    </row>
    <row r="49" spans="2:9" ht="16.5" customHeight="1">
      <c r="B49" s="2" t="s">
        <v>174</v>
      </c>
      <c r="C49" s="2"/>
      <c r="D49" s="2"/>
      <c r="E49" s="3" t="s">
        <v>175</v>
      </c>
      <c r="F49" s="4" t="s">
        <v>176</v>
      </c>
      <c r="G49" s="4" t="s">
        <v>177</v>
      </c>
      <c r="H49" s="28" t="s">
        <v>178</v>
      </c>
      <c r="I49" s="28"/>
    </row>
    <row r="50" spans="2:9" ht="16.5" customHeight="1">
      <c r="B50" s="5"/>
      <c r="C50" s="6" t="s">
        <v>179</v>
      </c>
      <c r="D50" s="7"/>
      <c r="E50" s="8" t="s">
        <v>180</v>
      </c>
      <c r="F50" s="9" t="s">
        <v>181</v>
      </c>
      <c r="G50" s="9" t="s">
        <v>177</v>
      </c>
      <c r="H50" s="29" t="s">
        <v>182</v>
      </c>
      <c r="I50" s="29"/>
    </row>
    <row r="51" spans="2:9" ht="16.5" customHeight="1">
      <c r="B51" s="10"/>
      <c r="C51" s="10"/>
      <c r="D51" s="11" t="s">
        <v>102</v>
      </c>
      <c r="E51" s="12" t="s">
        <v>103</v>
      </c>
      <c r="F51" s="13" t="s">
        <v>183</v>
      </c>
      <c r="G51" s="13" t="s">
        <v>184</v>
      </c>
      <c r="H51" s="52" t="s">
        <v>185</v>
      </c>
      <c r="I51" s="52"/>
    </row>
    <row r="52" spans="2:9" ht="16.5" customHeight="1">
      <c r="B52" s="10"/>
      <c r="C52" s="10"/>
      <c r="D52" s="11" t="s">
        <v>138</v>
      </c>
      <c r="E52" s="12" t="s">
        <v>16</v>
      </c>
      <c r="F52" s="13" t="s">
        <v>11</v>
      </c>
      <c r="G52" s="13" t="s">
        <v>186</v>
      </c>
      <c r="H52" s="52" t="s">
        <v>186</v>
      </c>
      <c r="I52" s="52"/>
    </row>
    <row r="53" spans="2:9" ht="16.5" customHeight="1">
      <c r="B53" s="2" t="s">
        <v>187</v>
      </c>
      <c r="C53" s="2"/>
      <c r="D53" s="2"/>
      <c r="E53" s="3" t="s">
        <v>188</v>
      </c>
      <c r="F53" s="4" t="s">
        <v>189</v>
      </c>
      <c r="G53" s="4" t="s">
        <v>11</v>
      </c>
      <c r="H53" s="28" t="s">
        <v>189</v>
      </c>
      <c r="I53" s="28"/>
    </row>
    <row r="54" spans="2:9" ht="16.5" customHeight="1">
      <c r="B54" s="5"/>
      <c r="C54" s="6" t="s">
        <v>190</v>
      </c>
      <c r="D54" s="7"/>
      <c r="E54" s="8" t="s">
        <v>191</v>
      </c>
      <c r="F54" s="9" t="s">
        <v>192</v>
      </c>
      <c r="G54" s="9" t="s">
        <v>11</v>
      </c>
      <c r="H54" s="29" t="s">
        <v>192</v>
      </c>
      <c r="I54" s="29"/>
    </row>
    <row r="55" spans="2:9" ht="30" customHeight="1">
      <c r="B55" s="10"/>
      <c r="C55" s="10"/>
      <c r="D55" s="11" t="s">
        <v>193</v>
      </c>
      <c r="E55" s="12" t="s">
        <v>194</v>
      </c>
      <c r="F55" s="13" t="s">
        <v>195</v>
      </c>
      <c r="G55" s="13" t="s">
        <v>196</v>
      </c>
      <c r="H55" s="52" t="s">
        <v>197</v>
      </c>
      <c r="I55" s="52"/>
    </row>
    <row r="56" spans="2:9" ht="19.5" customHeight="1">
      <c r="B56" s="10"/>
      <c r="C56" s="10"/>
      <c r="D56" s="11" t="s">
        <v>198</v>
      </c>
      <c r="E56" s="12" t="s">
        <v>199</v>
      </c>
      <c r="F56" s="13" t="s">
        <v>11</v>
      </c>
      <c r="G56" s="13" t="s">
        <v>200</v>
      </c>
      <c r="H56" s="52" t="s">
        <v>200</v>
      </c>
      <c r="I56" s="52"/>
    </row>
    <row r="57" spans="2:10" ht="5.25" customHeight="1">
      <c r="B57" s="53"/>
      <c r="C57" s="53"/>
      <c r="D57" s="53"/>
      <c r="E57" s="50"/>
      <c r="F57" s="50"/>
      <c r="G57" s="50"/>
      <c r="H57" s="50"/>
      <c r="I57" s="50"/>
      <c r="J57" s="50"/>
    </row>
    <row r="58" spans="2:9" ht="16.5" customHeight="1">
      <c r="B58" s="54" t="s">
        <v>201</v>
      </c>
      <c r="C58" s="54"/>
      <c r="D58" s="54"/>
      <c r="E58" s="54"/>
      <c r="F58" s="14" t="s">
        <v>202</v>
      </c>
      <c r="G58" s="14" t="s">
        <v>203</v>
      </c>
      <c r="H58" s="55" t="s">
        <v>204</v>
      </c>
      <c r="I58" s="55"/>
    </row>
    <row r="59" spans="1:10" ht="63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11.25" customHeight="1">
      <c r="A60" s="50"/>
      <c r="B60" s="50"/>
      <c r="C60" s="50"/>
      <c r="D60" s="50"/>
      <c r="E60" s="50"/>
      <c r="F60" s="50"/>
      <c r="G60" s="50"/>
      <c r="H60" s="50"/>
      <c r="I60" s="51" t="s">
        <v>205</v>
      </c>
      <c r="J60" s="51"/>
    </row>
  </sheetData>
  <mergeCells count="65">
    <mergeCell ref="A1:J1"/>
    <mergeCell ref="B2:F2"/>
    <mergeCell ref="G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A30:J30"/>
    <mergeCell ref="A31:H31"/>
    <mergeCell ref="I31:J31"/>
    <mergeCell ref="A32:J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A59:J59"/>
    <mergeCell ref="A60:H60"/>
    <mergeCell ref="I60:J60"/>
    <mergeCell ref="H56:I56"/>
    <mergeCell ref="B57:D57"/>
    <mergeCell ref="E57:J57"/>
    <mergeCell ref="B58:E58"/>
    <mergeCell ref="H58:I5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zoomScale="90" zoomScaleNormal="90" zoomScaleSheetLayoutView="100" workbookViewId="0" topLeftCell="A19">
      <selection activeCell="G92" sqref="G92"/>
    </sheetView>
  </sheetViews>
  <sheetFormatPr defaultColWidth="9.33203125" defaultRowHeight="12.75"/>
  <cols>
    <col min="1" max="1" width="5.5" style="57" customWidth="1"/>
    <col min="2" max="2" width="6.5" style="57" customWidth="1"/>
    <col min="3" max="3" width="7.33203125" style="57" customWidth="1"/>
    <col min="4" max="4" width="47.16015625" style="57" customWidth="1"/>
    <col min="5" max="6" width="14" style="57" customWidth="1"/>
    <col min="7" max="7" width="16" style="57" customWidth="1"/>
    <col min="8" max="8" width="13" style="57" bestFit="1" customWidth="1"/>
    <col min="9" max="9" width="11.5" style="57" customWidth="1"/>
    <col min="10" max="10" width="13" style="57" customWidth="1"/>
    <col min="11" max="11" width="14.5" style="57" customWidth="1"/>
    <col min="12" max="12" width="14.33203125" style="57" customWidth="1"/>
    <col min="13" max="13" width="12" style="57" customWidth="1"/>
    <col min="14" max="14" width="14" style="57" customWidth="1"/>
    <col min="15" max="16" width="13.83203125" style="57" customWidth="1"/>
    <col min="17" max="17" width="17.16015625" style="57" customWidth="1"/>
    <col min="18" max="16384" width="10.66015625" style="57" customWidth="1"/>
  </cols>
  <sheetData>
    <row r="1" spans="1:17" ht="18.75">
      <c r="A1" s="56" t="s">
        <v>288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1.2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 t="s">
        <v>289</v>
      </c>
    </row>
    <row r="3" spans="1:17" ht="19.5" customHeight="1" thickTop="1">
      <c r="A3" s="60" t="s">
        <v>290</v>
      </c>
      <c r="B3" s="61" t="s">
        <v>1</v>
      </c>
      <c r="C3" s="61" t="s">
        <v>291</v>
      </c>
      <c r="D3" s="62" t="s">
        <v>292</v>
      </c>
      <c r="E3" s="62" t="s">
        <v>293</v>
      </c>
      <c r="F3" s="63" t="s">
        <v>294</v>
      </c>
      <c r="G3" s="62" t="s">
        <v>295</v>
      </c>
      <c r="H3" s="62"/>
      <c r="I3" s="62"/>
      <c r="J3" s="62"/>
      <c r="K3" s="62"/>
      <c r="L3" s="62"/>
      <c r="M3" s="62"/>
      <c r="N3" s="62"/>
      <c r="O3" s="62"/>
      <c r="P3" s="62"/>
      <c r="Q3" s="64" t="s">
        <v>296</v>
      </c>
    </row>
    <row r="4" spans="1:17" ht="19.5" customHeight="1">
      <c r="A4" s="65"/>
      <c r="B4" s="66"/>
      <c r="C4" s="66"/>
      <c r="D4" s="67"/>
      <c r="E4" s="67"/>
      <c r="F4" s="68"/>
      <c r="G4" s="67" t="s">
        <v>297</v>
      </c>
      <c r="H4" s="67" t="s">
        <v>298</v>
      </c>
      <c r="I4" s="67"/>
      <c r="J4" s="67"/>
      <c r="K4" s="67"/>
      <c r="L4" s="69">
        <v>2010</v>
      </c>
      <c r="M4" s="70"/>
      <c r="N4" s="71"/>
      <c r="O4" s="69">
        <v>2011</v>
      </c>
      <c r="P4" s="71"/>
      <c r="Q4" s="72"/>
    </row>
    <row r="5" spans="1:17" ht="29.25" customHeight="1">
      <c r="A5" s="65"/>
      <c r="B5" s="66"/>
      <c r="C5" s="66"/>
      <c r="D5" s="67"/>
      <c r="E5" s="67"/>
      <c r="F5" s="68"/>
      <c r="G5" s="67"/>
      <c r="H5" s="67" t="s">
        <v>299</v>
      </c>
      <c r="I5" s="67" t="s">
        <v>300</v>
      </c>
      <c r="J5" s="67" t="s">
        <v>301</v>
      </c>
      <c r="K5" s="67" t="s">
        <v>302</v>
      </c>
      <c r="L5" s="67" t="s">
        <v>303</v>
      </c>
      <c r="M5" s="73" t="s">
        <v>301</v>
      </c>
      <c r="N5" s="67" t="s">
        <v>302</v>
      </c>
      <c r="O5" s="67" t="s">
        <v>304</v>
      </c>
      <c r="P5" s="67" t="s">
        <v>302</v>
      </c>
      <c r="Q5" s="72"/>
    </row>
    <row r="6" spans="1:17" ht="19.5" customHeight="1">
      <c r="A6" s="65"/>
      <c r="B6" s="66"/>
      <c r="C6" s="66"/>
      <c r="D6" s="67"/>
      <c r="E6" s="67"/>
      <c r="F6" s="68"/>
      <c r="G6" s="67"/>
      <c r="H6" s="67"/>
      <c r="I6" s="67"/>
      <c r="J6" s="67"/>
      <c r="K6" s="67"/>
      <c r="L6" s="67"/>
      <c r="M6" s="68"/>
      <c r="N6" s="67"/>
      <c r="O6" s="67"/>
      <c r="P6" s="67"/>
      <c r="Q6" s="72"/>
    </row>
    <row r="7" spans="1:17" ht="19.5" customHeight="1">
      <c r="A7" s="65"/>
      <c r="B7" s="66"/>
      <c r="C7" s="66"/>
      <c r="D7" s="67"/>
      <c r="E7" s="67"/>
      <c r="F7" s="74"/>
      <c r="G7" s="67"/>
      <c r="H7" s="67"/>
      <c r="I7" s="67"/>
      <c r="J7" s="67"/>
      <c r="K7" s="67"/>
      <c r="L7" s="67"/>
      <c r="M7" s="74"/>
      <c r="N7" s="67"/>
      <c r="O7" s="67"/>
      <c r="P7" s="67"/>
      <c r="Q7" s="72"/>
    </row>
    <row r="8" spans="1:17" ht="7.5" customHeight="1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76"/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76"/>
      <c r="N8" s="76">
        <v>12</v>
      </c>
      <c r="O8" s="76">
        <v>13</v>
      </c>
      <c r="P8" s="76">
        <v>14</v>
      </c>
      <c r="Q8" s="77">
        <v>15</v>
      </c>
    </row>
    <row r="9" spans="1:17" ht="56.25" customHeight="1" thickTop="1">
      <c r="A9" s="78" t="s">
        <v>305</v>
      </c>
      <c r="B9" s="79">
        <v>600</v>
      </c>
      <c r="C9" s="79">
        <v>60014</v>
      </c>
      <c r="D9" s="80" t="s">
        <v>306</v>
      </c>
      <c r="E9" s="81">
        <f aca="true" t="shared" si="0" ref="E9:E40">G9+F9+L9+N9+O9+P9</f>
        <v>3370440</v>
      </c>
      <c r="F9" s="81"/>
      <c r="G9" s="82">
        <f aca="true" t="shared" si="1" ref="G9:G20">SUM(H9:K9)</f>
        <v>3370440</v>
      </c>
      <c r="H9" s="83">
        <v>505940</v>
      </c>
      <c r="I9" s="81"/>
      <c r="J9" s="81"/>
      <c r="K9" s="83">
        <v>2864500</v>
      </c>
      <c r="L9" s="81"/>
      <c r="M9" s="81"/>
      <c r="N9" s="81"/>
      <c r="O9" s="81"/>
      <c r="P9" s="81"/>
      <c r="Q9" s="84" t="s">
        <v>307</v>
      </c>
    </row>
    <row r="10" spans="1:17" ht="54" customHeight="1">
      <c r="A10" s="85" t="s">
        <v>308</v>
      </c>
      <c r="B10" s="86">
        <v>600</v>
      </c>
      <c r="C10" s="86">
        <v>60014</v>
      </c>
      <c r="D10" s="87" t="s">
        <v>309</v>
      </c>
      <c r="E10" s="88">
        <f t="shared" si="0"/>
        <v>4954549</v>
      </c>
      <c r="F10" s="88"/>
      <c r="G10" s="89">
        <f t="shared" si="1"/>
        <v>4954549</v>
      </c>
      <c r="H10" s="90">
        <v>970101</v>
      </c>
      <c r="I10" s="88"/>
      <c r="J10" s="88"/>
      <c r="K10" s="90">
        <v>3984448</v>
      </c>
      <c r="L10" s="88"/>
      <c r="M10" s="88"/>
      <c r="N10" s="88"/>
      <c r="O10" s="88"/>
      <c r="P10" s="88"/>
      <c r="Q10" s="91" t="s">
        <v>307</v>
      </c>
    </row>
    <row r="11" spans="1:17" ht="32.25" customHeight="1">
      <c r="A11" s="85" t="s">
        <v>310</v>
      </c>
      <c r="B11" s="86">
        <v>600</v>
      </c>
      <c r="C11" s="86">
        <v>60014</v>
      </c>
      <c r="D11" s="87" t="s">
        <v>311</v>
      </c>
      <c r="E11" s="88">
        <f t="shared" si="0"/>
        <v>1021000</v>
      </c>
      <c r="F11" s="88"/>
      <c r="G11" s="89">
        <f t="shared" si="1"/>
        <v>1021000</v>
      </c>
      <c r="H11" s="90">
        <v>1021000</v>
      </c>
      <c r="I11" s="88"/>
      <c r="J11" s="88"/>
      <c r="K11" s="90"/>
      <c r="L11" s="88"/>
      <c r="M11" s="88"/>
      <c r="N11" s="88"/>
      <c r="O11" s="88"/>
      <c r="P11" s="88"/>
      <c r="Q11" s="91" t="s">
        <v>307</v>
      </c>
    </row>
    <row r="12" spans="1:17" ht="32.25" customHeight="1">
      <c r="A12" s="85" t="s">
        <v>312</v>
      </c>
      <c r="B12" s="86">
        <v>600</v>
      </c>
      <c r="C12" s="86">
        <v>60014</v>
      </c>
      <c r="D12" s="87" t="s">
        <v>313</v>
      </c>
      <c r="E12" s="88">
        <f t="shared" si="0"/>
        <v>4508000</v>
      </c>
      <c r="F12" s="88"/>
      <c r="G12" s="89">
        <f t="shared" si="1"/>
        <v>0</v>
      </c>
      <c r="H12" s="90"/>
      <c r="I12" s="88"/>
      <c r="J12" s="88"/>
      <c r="K12" s="90"/>
      <c r="L12" s="88">
        <v>676200</v>
      </c>
      <c r="M12" s="88"/>
      <c r="N12" s="88">
        <v>3831800</v>
      </c>
      <c r="O12" s="88"/>
      <c r="P12" s="88"/>
      <c r="Q12" s="91" t="s">
        <v>307</v>
      </c>
    </row>
    <row r="13" spans="1:17" ht="64.5" customHeight="1">
      <c r="A13" s="85" t="s">
        <v>314</v>
      </c>
      <c r="B13" s="86">
        <v>600</v>
      </c>
      <c r="C13" s="86">
        <v>60014</v>
      </c>
      <c r="D13" s="87" t="s">
        <v>315</v>
      </c>
      <c r="E13" s="88">
        <f t="shared" si="0"/>
        <v>1021000</v>
      </c>
      <c r="F13" s="88"/>
      <c r="G13" s="89">
        <f t="shared" si="1"/>
        <v>1021000</v>
      </c>
      <c r="H13" s="90">
        <v>1021000</v>
      </c>
      <c r="I13" s="88"/>
      <c r="J13" s="88"/>
      <c r="K13" s="90"/>
      <c r="L13" s="88"/>
      <c r="M13" s="88"/>
      <c r="N13" s="88"/>
      <c r="O13" s="88"/>
      <c r="P13" s="88"/>
      <c r="Q13" s="91" t="s">
        <v>307</v>
      </c>
    </row>
    <row r="14" spans="1:17" ht="31.5" customHeight="1">
      <c r="A14" s="85" t="s">
        <v>316</v>
      </c>
      <c r="B14" s="86">
        <v>600</v>
      </c>
      <c r="C14" s="86">
        <v>60014</v>
      </c>
      <c r="D14" s="87" t="s">
        <v>317</v>
      </c>
      <c r="E14" s="88">
        <f t="shared" si="0"/>
        <v>11200000</v>
      </c>
      <c r="F14" s="88"/>
      <c r="G14" s="89">
        <f t="shared" si="1"/>
        <v>0</v>
      </c>
      <c r="H14" s="90"/>
      <c r="I14" s="88"/>
      <c r="J14" s="88"/>
      <c r="K14" s="90"/>
      <c r="L14" s="88"/>
      <c r="M14" s="88"/>
      <c r="N14" s="88"/>
      <c r="O14" s="88">
        <v>11200000</v>
      </c>
      <c r="P14" s="88"/>
      <c r="Q14" s="91" t="s">
        <v>307</v>
      </c>
    </row>
    <row r="15" spans="1:17" ht="38.25">
      <c r="A15" s="85" t="s">
        <v>318</v>
      </c>
      <c r="B15" s="86">
        <v>600</v>
      </c>
      <c r="C15" s="86">
        <v>60014</v>
      </c>
      <c r="D15" s="87" t="s">
        <v>319</v>
      </c>
      <c r="E15" s="88">
        <f t="shared" si="0"/>
        <v>609008</v>
      </c>
      <c r="F15" s="88"/>
      <c r="G15" s="89">
        <f t="shared" si="1"/>
        <v>0</v>
      </c>
      <c r="H15" s="90"/>
      <c r="I15" s="88"/>
      <c r="J15" s="88"/>
      <c r="K15" s="90"/>
      <c r="L15" s="88"/>
      <c r="M15" s="88"/>
      <c r="N15" s="88"/>
      <c r="O15" s="88">
        <v>609008</v>
      </c>
      <c r="P15" s="88"/>
      <c r="Q15" s="91" t="s">
        <v>307</v>
      </c>
    </row>
    <row r="16" spans="1:17" ht="38.25">
      <c r="A16" s="85" t="s">
        <v>320</v>
      </c>
      <c r="B16" s="86">
        <v>600</v>
      </c>
      <c r="C16" s="86">
        <v>60014</v>
      </c>
      <c r="D16" s="87" t="s">
        <v>321</v>
      </c>
      <c r="E16" s="88">
        <f t="shared" si="0"/>
        <v>3830000</v>
      </c>
      <c r="F16" s="88"/>
      <c r="G16" s="89">
        <f t="shared" si="1"/>
        <v>0</v>
      </c>
      <c r="H16" s="90"/>
      <c r="I16" s="88"/>
      <c r="J16" s="88"/>
      <c r="K16" s="90"/>
      <c r="L16" s="88">
        <v>3830000</v>
      </c>
      <c r="M16" s="88"/>
      <c r="N16" s="88"/>
      <c r="O16" s="88"/>
      <c r="P16" s="88"/>
      <c r="Q16" s="91" t="s">
        <v>307</v>
      </c>
    </row>
    <row r="17" spans="1:17" ht="38.25">
      <c r="A17" s="85" t="s">
        <v>322</v>
      </c>
      <c r="B17" s="86">
        <v>600</v>
      </c>
      <c r="C17" s="86">
        <v>60014</v>
      </c>
      <c r="D17" s="87" t="s">
        <v>323</v>
      </c>
      <c r="E17" s="88">
        <f t="shared" si="0"/>
        <v>617161</v>
      </c>
      <c r="F17" s="88"/>
      <c r="G17" s="89">
        <f t="shared" si="1"/>
        <v>0</v>
      </c>
      <c r="H17" s="90"/>
      <c r="I17" s="88"/>
      <c r="J17" s="88"/>
      <c r="K17" s="90"/>
      <c r="L17" s="88">
        <v>617161</v>
      </c>
      <c r="M17" s="88"/>
      <c r="N17" s="88"/>
      <c r="O17" s="88"/>
      <c r="P17" s="88"/>
      <c r="Q17" s="91" t="s">
        <v>307</v>
      </c>
    </row>
    <row r="18" spans="1:17" ht="51">
      <c r="A18" s="85" t="s">
        <v>324</v>
      </c>
      <c r="B18" s="86">
        <v>600</v>
      </c>
      <c r="C18" s="86">
        <v>60014</v>
      </c>
      <c r="D18" s="87" t="s">
        <v>325</v>
      </c>
      <c r="E18" s="88">
        <f t="shared" si="0"/>
        <v>4200000</v>
      </c>
      <c r="F18" s="88"/>
      <c r="G18" s="89">
        <f t="shared" si="1"/>
        <v>0</v>
      </c>
      <c r="H18" s="90"/>
      <c r="I18" s="88"/>
      <c r="J18" s="88"/>
      <c r="K18" s="90"/>
      <c r="L18" s="88">
        <v>4200000</v>
      </c>
      <c r="M18" s="88"/>
      <c r="N18" s="88"/>
      <c r="O18" s="88"/>
      <c r="P18" s="88"/>
      <c r="Q18" s="91" t="s">
        <v>307</v>
      </c>
    </row>
    <row r="19" spans="1:17" ht="51">
      <c r="A19" s="85" t="s">
        <v>326</v>
      </c>
      <c r="B19" s="86">
        <v>600</v>
      </c>
      <c r="C19" s="86">
        <v>60014</v>
      </c>
      <c r="D19" s="87" t="s">
        <v>327</v>
      </c>
      <c r="E19" s="88">
        <f t="shared" si="0"/>
        <v>1820568</v>
      </c>
      <c r="F19" s="88"/>
      <c r="G19" s="89">
        <f t="shared" si="1"/>
        <v>0</v>
      </c>
      <c r="H19" s="90"/>
      <c r="I19" s="88"/>
      <c r="J19" s="88"/>
      <c r="K19" s="90"/>
      <c r="L19" s="88">
        <v>1820568</v>
      </c>
      <c r="M19" s="88"/>
      <c r="N19" s="88"/>
      <c r="O19" s="88"/>
      <c r="P19" s="88"/>
      <c r="Q19" s="91" t="s">
        <v>307</v>
      </c>
    </row>
    <row r="20" spans="1:17" ht="38.25">
      <c r="A20" s="85" t="s">
        <v>328</v>
      </c>
      <c r="B20" s="86">
        <v>600</v>
      </c>
      <c r="C20" s="86">
        <v>60014</v>
      </c>
      <c r="D20" s="87" t="s">
        <v>329</v>
      </c>
      <c r="E20" s="88">
        <f t="shared" si="0"/>
        <v>2536633</v>
      </c>
      <c r="F20" s="88"/>
      <c r="G20" s="89">
        <f t="shared" si="1"/>
        <v>2536633</v>
      </c>
      <c r="H20" s="90">
        <v>2536633</v>
      </c>
      <c r="I20" s="88"/>
      <c r="J20" s="88"/>
      <c r="K20" s="90"/>
      <c r="L20" s="88"/>
      <c r="M20" s="88"/>
      <c r="N20" s="88"/>
      <c r="O20" s="88"/>
      <c r="P20" s="88"/>
      <c r="Q20" s="91" t="s">
        <v>307</v>
      </c>
    </row>
    <row r="21" spans="1:17" ht="25.5">
      <c r="A21" s="85" t="s">
        <v>330</v>
      </c>
      <c r="B21" s="86">
        <v>600</v>
      </c>
      <c r="C21" s="86">
        <v>60014</v>
      </c>
      <c r="D21" s="87" t="s">
        <v>331</v>
      </c>
      <c r="E21" s="88">
        <f t="shared" si="0"/>
        <v>450000</v>
      </c>
      <c r="F21" s="88"/>
      <c r="G21" s="89"/>
      <c r="H21" s="90"/>
      <c r="I21" s="88"/>
      <c r="J21" s="88"/>
      <c r="K21" s="90"/>
      <c r="L21" s="88"/>
      <c r="M21" s="88"/>
      <c r="N21" s="88"/>
      <c r="O21" s="88">
        <v>450000</v>
      </c>
      <c r="P21" s="88"/>
      <c r="Q21" s="91" t="s">
        <v>307</v>
      </c>
    </row>
    <row r="22" spans="1:17" ht="25.5">
      <c r="A22" s="85" t="s">
        <v>332</v>
      </c>
      <c r="B22" s="92">
        <v>750</v>
      </c>
      <c r="C22" s="92">
        <v>75020</v>
      </c>
      <c r="D22" s="93" t="s">
        <v>333</v>
      </c>
      <c r="E22" s="88">
        <f t="shared" si="0"/>
        <v>140000</v>
      </c>
      <c r="F22" s="88"/>
      <c r="G22" s="89">
        <f>SUM(H22:K22)</f>
        <v>140000</v>
      </c>
      <c r="H22" s="88">
        <v>140000</v>
      </c>
      <c r="I22" s="88"/>
      <c r="J22" s="88"/>
      <c r="K22" s="88"/>
      <c r="L22" s="88"/>
      <c r="M22" s="88"/>
      <c r="N22" s="88"/>
      <c r="O22" s="88"/>
      <c r="P22" s="88"/>
      <c r="Q22" s="91" t="s">
        <v>307</v>
      </c>
    </row>
    <row r="23" spans="1:17" ht="25.5">
      <c r="A23" s="85" t="s">
        <v>334</v>
      </c>
      <c r="B23" s="92">
        <v>750</v>
      </c>
      <c r="C23" s="92">
        <v>75020</v>
      </c>
      <c r="D23" s="94" t="s">
        <v>335</v>
      </c>
      <c r="E23" s="88">
        <f t="shared" si="0"/>
        <v>80000</v>
      </c>
      <c r="F23" s="88"/>
      <c r="G23" s="95"/>
      <c r="H23" s="88"/>
      <c r="I23" s="88"/>
      <c r="J23" s="88"/>
      <c r="K23" s="88"/>
      <c r="L23" s="88">
        <v>80000</v>
      </c>
      <c r="M23" s="88"/>
      <c r="N23" s="88"/>
      <c r="O23" s="88"/>
      <c r="P23" s="88"/>
      <c r="Q23" s="91" t="s">
        <v>307</v>
      </c>
    </row>
    <row r="24" spans="1:17" ht="25.5">
      <c r="A24" s="85" t="s">
        <v>336</v>
      </c>
      <c r="B24" s="86">
        <v>754</v>
      </c>
      <c r="C24" s="86">
        <v>75411</v>
      </c>
      <c r="D24" s="87" t="s">
        <v>337</v>
      </c>
      <c r="E24" s="88">
        <f t="shared" si="0"/>
        <v>286563</v>
      </c>
      <c r="F24" s="88">
        <v>17000</v>
      </c>
      <c r="G24" s="89">
        <f>SUM(H24:K24)</f>
        <v>269563</v>
      </c>
      <c r="H24" s="88"/>
      <c r="I24" s="88">
        <v>57360</v>
      </c>
      <c r="J24" s="88"/>
      <c r="K24" s="88">
        <v>212203</v>
      </c>
      <c r="L24" s="88"/>
      <c r="M24" s="88"/>
      <c r="N24" s="88"/>
      <c r="O24" s="88"/>
      <c r="P24" s="88"/>
      <c r="Q24" s="91" t="s">
        <v>307</v>
      </c>
    </row>
    <row r="25" spans="1:17" ht="38.25">
      <c r="A25" s="85" t="s">
        <v>338</v>
      </c>
      <c r="B25" s="86">
        <v>754</v>
      </c>
      <c r="C25" s="86">
        <v>75411</v>
      </c>
      <c r="D25" s="87" t="s">
        <v>339</v>
      </c>
      <c r="E25" s="88">
        <f t="shared" si="0"/>
        <v>4000000</v>
      </c>
      <c r="F25" s="88"/>
      <c r="G25" s="89">
        <f>SUM(H25:K25)</f>
        <v>3568842</v>
      </c>
      <c r="H25" s="88">
        <v>535326</v>
      </c>
      <c r="I25" s="88"/>
      <c r="J25" s="88"/>
      <c r="K25" s="88">
        <v>3033516</v>
      </c>
      <c r="L25" s="90">
        <v>64674</v>
      </c>
      <c r="M25" s="90"/>
      <c r="N25" s="90">
        <v>366484</v>
      </c>
      <c r="O25" s="88"/>
      <c r="P25" s="88"/>
      <c r="Q25" s="91" t="s">
        <v>307</v>
      </c>
    </row>
    <row r="26" spans="1:17" ht="39.75" customHeight="1">
      <c r="A26" s="85" t="s">
        <v>340</v>
      </c>
      <c r="B26" s="86">
        <v>754</v>
      </c>
      <c r="C26" s="86">
        <v>75411</v>
      </c>
      <c r="D26" s="87" t="s">
        <v>341</v>
      </c>
      <c r="E26" s="88">
        <f t="shared" si="0"/>
        <v>4000000</v>
      </c>
      <c r="F26" s="88"/>
      <c r="G26" s="89"/>
      <c r="H26" s="88"/>
      <c r="I26" s="88"/>
      <c r="J26" s="88"/>
      <c r="K26" s="88"/>
      <c r="L26" s="90">
        <v>600000</v>
      </c>
      <c r="M26" s="90"/>
      <c r="N26" s="90">
        <v>3400000</v>
      </c>
      <c r="O26" s="88"/>
      <c r="P26" s="88"/>
      <c r="Q26" s="91"/>
    </row>
    <row r="27" spans="1:17" ht="25.5" customHeight="1">
      <c r="A27" s="85" t="s">
        <v>342</v>
      </c>
      <c r="B27" s="86">
        <v>801</v>
      </c>
      <c r="C27" s="86">
        <v>80120</v>
      </c>
      <c r="D27" s="87" t="s">
        <v>343</v>
      </c>
      <c r="E27" s="88">
        <f t="shared" si="0"/>
        <v>824390</v>
      </c>
      <c r="F27" s="88"/>
      <c r="G27" s="89">
        <f>SUM(H27:K27)</f>
        <v>0</v>
      </c>
      <c r="H27" s="90"/>
      <c r="I27" s="88"/>
      <c r="J27" s="88"/>
      <c r="K27" s="90"/>
      <c r="L27" s="88">
        <v>116750</v>
      </c>
      <c r="M27" s="88"/>
      <c r="N27" s="88">
        <v>350250</v>
      </c>
      <c r="O27" s="88">
        <v>89348</v>
      </c>
      <c r="P27" s="88">
        <v>268042</v>
      </c>
      <c r="Q27" s="91" t="s">
        <v>307</v>
      </c>
    </row>
    <row r="28" spans="1:17" ht="25.5" customHeight="1">
      <c r="A28" s="85" t="s">
        <v>344</v>
      </c>
      <c r="B28" s="86">
        <v>801</v>
      </c>
      <c r="C28" s="86">
        <v>80120</v>
      </c>
      <c r="D28" s="87" t="s">
        <v>345</v>
      </c>
      <c r="E28" s="88">
        <f t="shared" si="0"/>
        <v>756700</v>
      </c>
      <c r="F28" s="88">
        <v>16700</v>
      </c>
      <c r="G28" s="89">
        <f>SUM(H28:K28)</f>
        <v>740000</v>
      </c>
      <c r="H28" s="90">
        <v>540000</v>
      </c>
      <c r="I28" s="88"/>
      <c r="J28" s="88">
        <v>200000</v>
      </c>
      <c r="K28" s="90"/>
      <c r="L28" s="88"/>
      <c r="M28" s="88"/>
      <c r="N28" s="88"/>
      <c r="O28" s="88"/>
      <c r="P28" s="88"/>
      <c r="Q28" s="91"/>
    </row>
    <row r="29" spans="1:17" ht="25.5">
      <c r="A29" s="85" t="s">
        <v>346</v>
      </c>
      <c r="B29" s="92">
        <v>801</v>
      </c>
      <c r="C29" s="92">
        <v>80120</v>
      </c>
      <c r="D29" s="93" t="s">
        <v>347</v>
      </c>
      <c r="E29" s="88">
        <f t="shared" si="0"/>
        <v>586700</v>
      </c>
      <c r="F29" s="88">
        <v>16700</v>
      </c>
      <c r="G29" s="89">
        <f>SUM(H29:K29)</f>
        <v>570000</v>
      </c>
      <c r="H29" s="88">
        <v>385200</v>
      </c>
      <c r="I29" s="88"/>
      <c r="J29" s="88">
        <v>184800</v>
      </c>
      <c r="K29" s="88"/>
      <c r="L29" s="88"/>
      <c r="M29" s="88"/>
      <c r="N29" s="88"/>
      <c r="O29" s="88"/>
      <c r="P29" s="88"/>
      <c r="Q29" s="91" t="s">
        <v>307</v>
      </c>
    </row>
    <row r="30" spans="1:17" ht="25.5">
      <c r="A30" s="85" t="s">
        <v>348</v>
      </c>
      <c r="B30" s="86">
        <v>801</v>
      </c>
      <c r="C30" s="86">
        <v>80120</v>
      </c>
      <c r="D30" s="87" t="s">
        <v>349</v>
      </c>
      <c r="E30" s="88">
        <f t="shared" si="0"/>
        <v>2500000</v>
      </c>
      <c r="F30" s="88">
        <v>37160</v>
      </c>
      <c r="G30" s="89">
        <f>SUM(H30:K30)</f>
        <v>2462840</v>
      </c>
      <c r="H30" s="88">
        <v>1405790</v>
      </c>
      <c r="I30" s="88"/>
      <c r="J30" s="88"/>
      <c r="K30" s="88">
        <v>1057050</v>
      </c>
      <c r="L30" s="88"/>
      <c r="M30" s="88"/>
      <c r="N30" s="88"/>
      <c r="O30" s="88"/>
      <c r="P30" s="88"/>
      <c r="Q30" s="91" t="s">
        <v>307</v>
      </c>
    </row>
    <row r="31" spans="1:18" ht="30" customHeight="1">
      <c r="A31" s="85" t="s">
        <v>350</v>
      </c>
      <c r="B31" s="86">
        <v>801</v>
      </c>
      <c r="C31" s="86">
        <v>80130</v>
      </c>
      <c r="D31" s="87" t="s">
        <v>351</v>
      </c>
      <c r="E31" s="88">
        <f t="shared" si="0"/>
        <v>606700</v>
      </c>
      <c r="F31" s="88">
        <v>16700</v>
      </c>
      <c r="G31" s="89">
        <f>SUM(H31:K31)</f>
        <v>590000</v>
      </c>
      <c r="H31" s="88">
        <v>390000</v>
      </c>
      <c r="I31" s="88"/>
      <c r="J31" s="88">
        <v>200000</v>
      </c>
      <c r="K31" s="88"/>
      <c r="L31" s="88"/>
      <c r="M31" s="88"/>
      <c r="N31" s="88"/>
      <c r="O31" s="88"/>
      <c r="P31" s="88"/>
      <c r="Q31" s="91" t="s">
        <v>307</v>
      </c>
      <c r="R31" s="91" t="s">
        <v>307</v>
      </c>
    </row>
    <row r="32" spans="1:17" ht="25.5">
      <c r="A32" s="85" t="s">
        <v>352</v>
      </c>
      <c r="B32" s="92">
        <v>801</v>
      </c>
      <c r="C32" s="92">
        <v>80130</v>
      </c>
      <c r="D32" s="94" t="s">
        <v>353</v>
      </c>
      <c r="E32" s="88">
        <f t="shared" si="0"/>
        <v>900000</v>
      </c>
      <c r="F32" s="88"/>
      <c r="G32" s="95"/>
      <c r="H32" s="88"/>
      <c r="I32" s="88"/>
      <c r="J32" s="88"/>
      <c r="K32" s="88"/>
      <c r="L32" s="88">
        <v>112500</v>
      </c>
      <c r="M32" s="88"/>
      <c r="N32" s="88">
        <v>337500</v>
      </c>
      <c r="O32" s="88">
        <v>112500</v>
      </c>
      <c r="P32" s="88">
        <v>337500</v>
      </c>
      <c r="Q32" s="91" t="s">
        <v>307</v>
      </c>
    </row>
    <row r="33" spans="1:17" ht="38.25">
      <c r="A33" s="85" t="s">
        <v>354</v>
      </c>
      <c r="B33" s="86">
        <v>801</v>
      </c>
      <c r="C33" s="86">
        <v>80130</v>
      </c>
      <c r="D33" s="87" t="s">
        <v>355</v>
      </c>
      <c r="E33" s="88">
        <f t="shared" si="0"/>
        <v>184500</v>
      </c>
      <c r="F33" s="88"/>
      <c r="G33" s="89">
        <f>SUM(H33:K33)</f>
        <v>0</v>
      </c>
      <c r="H33" s="90"/>
      <c r="I33" s="88"/>
      <c r="J33" s="88"/>
      <c r="K33" s="90"/>
      <c r="L33" s="88">
        <v>46250</v>
      </c>
      <c r="M33" s="88"/>
      <c r="N33" s="88">
        <v>138250</v>
      </c>
      <c r="O33" s="88"/>
      <c r="P33" s="88"/>
      <c r="Q33" s="91" t="s">
        <v>307</v>
      </c>
    </row>
    <row r="34" spans="1:17" ht="24" customHeight="1">
      <c r="A34" s="85" t="s">
        <v>356</v>
      </c>
      <c r="B34" s="86">
        <v>801</v>
      </c>
      <c r="C34" s="86">
        <v>80130</v>
      </c>
      <c r="D34" s="87" t="s">
        <v>357</v>
      </c>
      <c r="E34" s="88">
        <f t="shared" si="0"/>
        <v>1115000</v>
      </c>
      <c r="F34" s="88"/>
      <c r="G34" s="89">
        <f>H34</f>
        <v>1115000</v>
      </c>
      <c r="H34" s="90">
        <v>1115000</v>
      </c>
      <c r="I34" s="88"/>
      <c r="J34" s="88"/>
      <c r="K34" s="90"/>
      <c r="L34" s="88"/>
      <c r="M34" s="88"/>
      <c r="N34" s="88"/>
      <c r="O34" s="88"/>
      <c r="P34" s="88"/>
      <c r="Q34" s="91"/>
    </row>
    <row r="35" spans="1:17" ht="38.25">
      <c r="A35" s="85" t="s">
        <v>358</v>
      </c>
      <c r="B35" s="86">
        <v>851</v>
      </c>
      <c r="C35" s="86">
        <v>85111</v>
      </c>
      <c r="D35" s="87" t="s">
        <v>359</v>
      </c>
      <c r="E35" s="88">
        <f t="shared" si="0"/>
        <v>2148599</v>
      </c>
      <c r="F35" s="88"/>
      <c r="G35" s="89">
        <f>SUM(H35:K35)</f>
        <v>2148599</v>
      </c>
      <c r="H35" s="90">
        <v>448599</v>
      </c>
      <c r="I35" s="88"/>
      <c r="J35" s="88"/>
      <c r="K35" s="90">
        <v>1700000</v>
      </c>
      <c r="L35" s="88"/>
      <c r="M35" s="88"/>
      <c r="N35" s="88"/>
      <c r="O35" s="88"/>
      <c r="P35" s="88"/>
      <c r="Q35" s="91" t="s">
        <v>307</v>
      </c>
    </row>
    <row r="36" spans="1:17" ht="38.25">
      <c r="A36" s="85" t="s">
        <v>360</v>
      </c>
      <c r="B36" s="92">
        <v>851</v>
      </c>
      <c r="C36" s="92">
        <v>85111</v>
      </c>
      <c r="D36" s="93" t="s">
        <v>361</v>
      </c>
      <c r="E36" s="88">
        <f t="shared" si="0"/>
        <v>260000</v>
      </c>
      <c r="F36" s="88"/>
      <c r="G36" s="89">
        <f>SUM(H36:K36)</f>
        <v>260000</v>
      </c>
      <c r="H36" s="88">
        <v>130000</v>
      </c>
      <c r="I36" s="88">
        <v>130000</v>
      </c>
      <c r="J36" s="88"/>
      <c r="K36" s="88"/>
      <c r="L36" s="88"/>
      <c r="M36" s="88"/>
      <c r="N36" s="88"/>
      <c r="O36" s="88"/>
      <c r="P36" s="88"/>
      <c r="Q36" s="91" t="s">
        <v>307</v>
      </c>
    </row>
    <row r="37" spans="1:17" ht="38.25">
      <c r="A37" s="85" t="s">
        <v>362</v>
      </c>
      <c r="B37" s="92">
        <v>851</v>
      </c>
      <c r="C37" s="92">
        <v>85111</v>
      </c>
      <c r="D37" s="96" t="s">
        <v>363</v>
      </c>
      <c r="E37" s="88">
        <f t="shared" si="0"/>
        <v>1000000</v>
      </c>
      <c r="F37" s="88"/>
      <c r="G37" s="89">
        <f>SUM(H37:K37)</f>
        <v>0</v>
      </c>
      <c r="H37" s="88"/>
      <c r="I37" s="88"/>
      <c r="J37" s="88"/>
      <c r="K37" s="88"/>
      <c r="L37" s="88">
        <v>400000</v>
      </c>
      <c r="M37" s="88"/>
      <c r="N37" s="88">
        <v>600000</v>
      </c>
      <c r="O37" s="88"/>
      <c r="P37" s="88"/>
      <c r="Q37" s="91" t="s">
        <v>307</v>
      </c>
    </row>
    <row r="38" spans="1:17" ht="51">
      <c r="A38" s="85" t="s">
        <v>364</v>
      </c>
      <c r="B38" s="86">
        <v>852</v>
      </c>
      <c r="C38" s="86">
        <v>85295</v>
      </c>
      <c r="D38" s="87" t="s">
        <v>365</v>
      </c>
      <c r="E38" s="88">
        <f t="shared" si="0"/>
        <v>300000</v>
      </c>
      <c r="F38" s="88"/>
      <c r="G38" s="89">
        <f>SUM(H38:K38)</f>
        <v>0</v>
      </c>
      <c r="H38" s="90"/>
      <c r="I38" s="88"/>
      <c r="J38" s="88"/>
      <c r="K38" s="90"/>
      <c r="L38" s="88"/>
      <c r="M38" s="88"/>
      <c r="N38" s="88"/>
      <c r="O38" s="88">
        <v>300000</v>
      </c>
      <c r="P38" s="88"/>
      <c r="Q38" s="91" t="s">
        <v>307</v>
      </c>
    </row>
    <row r="39" spans="1:17" ht="27" customHeight="1">
      <c r="A39" s="85" t="s">
        <v>366</v>
      </c>
      <c r="B39" s="92">
        <v>854</v>
      </c>
      <c r="C39" s="92">
        <v>85403</v>
      </c>
      <c r="D39" s="93" t="s">
        <v>367</v>
      </c>
      <c r="E39" s="88">
        <f t="shared" si="0"/>
        <v>240000</v>
      </c>
      <c r="F39" s="88">
        <v>0</v>
      </c>
      <c r="G39" s="89">
        <f>SUM(H39:K39)</f>
        <v>240000</v>
      </c>
      <c r="H39" s="88">
        <v>120000</v>
      </c>
      <c r="I39" s="88">
        <v>120000</v>
      </c>
      <c r="J39" s="88"/>
      <c r="K39" s="88"/>
      <c r="L39" s="88"/>
      <c r="M39" s="88"/>
      <c r="N39" s="88"/>
      <c r="O39" s="88"/>
      <c r="P39" s="88"/>
      <c r="Q39" s="91" t="s">
        <v>307</v>
      </c>
    </row>
    <row r="40" spans="1:17" ht="44.25" customHeight="1">
      <c r="A40" s="97" t="s">
        <v>368</v>
      </c>
      <c r="B40" s="98">
        <v>854</v>
      </c>
      <c r="C40" s="98">
        <v>85403</v>
      </c>
      <c r="D40" s="99" t="s">
        <v>369</v>
      </c>
      <c r="E40" s="100">
        <f t="shared" si="0"/>
        <v>200000</v>
      </c>
      <c r="F40" s="100"/>
      <c r="G40" s="101"/>
      <c r="H40" s="100"/>
      <c r="I40" s="100"/>
      <c r="J40" s="100"/>
      <c r="K40" s="100"/>
      <c r="L40" s="100">
        <v>50000</v>
      </c>
      <c r="M40" s="100"/>
      <c r="N40" s="100">
        <v>150000</v>
      </c>
      <c r="O40" s="100"/>
      <c r="P40" s="100"/>
      <c r="Q40" s="102" t="s">
        <v>307</v>
      </c>
    </row>
    <row r="41" spans="1:17" ht="44.25" customHeight="1" thickBot="1">
      <c r="A41" s="103" t="s">
        <v>370</v>
      </c>
      <c r="B41" s="104">
        <v>853</v>
      </c>
      <c r="C41" s="104">
        <v>85333</v>
      </c>
      <c r="D41" s="105" t="s">
        <v>371</v>
      </c>
      <c r="E41" s="106">
        <f>G41+M41</f>
        <v>300000</v>
      </c>
      <c r="F41" s="106"/>
      <c r="G41" s="107">
        <f>H41+J41</f>
        <v>100000</v>
      </c>
      <c r="H41" s="106">
        <v>60000</v>
      </c>
      <c r="I41" s="106"/>
      <c r="J41" s="106">
        <v>40000</v>
      </c>
      <c r="K41" s="106"/>
      <c r="L41" s="106"/>
      <c r="M41" s="106">
        <v>200000</v>
      </c>
      <c r="N41" s="106"/>
      <c r="O41" s="106"/>
      <c r="P41" s="106"/>
      <c r="Q41" s="108" t="s">
        <v>372</v>
      </c>
    </row>
    <row r="42" spans="1:17" ht="33" customHeight="1" thickBot="1" thickTop="1">
      <c r="A42" s="109" t="s">
        <v>373</v>
      </c>
      <c r="B42" s="110"/>
      <c r="C42" s="110"/>
      <c r="D42" s="111"/>
      <c r="E42" s="112">
        <f aca="true" t="shared" si="2" ref="E42:P42">SUM(E9:E41)</f>
        <v>60567511</v>
      </c>
      <c r="F42" s="112">
        <f t="shared" si="2"/>
        <v>104260</v>
      </c>
      <c r="G42" s="112">
        <f t="shared" si="2"/>
        <v>25108466</v>
      </c>
      <c r="H42" s="112">
        <f t="shared" si="2"/>
        <v>11324589</v>
      </c>
      <c r="I42" s="112">
        <f t="shared" si="2"/>
        <v>307360</v>
      </c>
      <c r="J42" s="112">
        <f t="shared" si="2"/>
        <v>624800</v>
      </c>
      <c r="K42" s="112">
        <f t="shared" si="2"/>
        <v>12851717</v>
      </c>
      <c r="L42" s="112">
        <f t="shared" si="2"/>
        <v>12614103</v>
      </c>
      <c r="M42" s="112">
        <f t="shared" si="2"/>
        <v>200000</v>
      </c>
      <c r="N42" s="112">
        <f t="shared" si="2"/>
        <v>9174284</v>
      </c>
      <c r="O42" s="112">
        <f t="shared" si="2"/>
        <v>12760856</v>
      </c>
      <c r="P42" s="112">
        <f t="shared" si="2"/>
        <v>605542</v>
      </c>
      <c r="Q42" s="112"/>
    </row>
    <row r="43" spans="1:17" ht="33" customHeight="1" thickTop="1">
      <c r="A43" s="113"/>
      <c r="B43" s="113"/>
      <c r="C43" s="113"/>
      <c r="D43" s="113"/>
      <c r="E43" s="114"/>
      <c r="F43" s="114"/>
      <c r="G43" s="115"/>
      <c r="H43" s="114"/>
      <c r="I43" s="114"/>
      <c r="J43" s="114"/>
      <c r="K43" s="114"/>
      <c r="L43" s="114"/>
      <c r="M43" s="114"/>
      <c r="N43" s="114"/>
      <c r="O43" s="114"/>
      <c r="P43" s="114"/>
      <c r="Q43" s="116"/>
    </row>
    <row r="44" spans="1:17" ht="33" customHeight="1">
      <c r="A44" s="113"/>
      <c r="B44" s="113"/>
      <c r="C44" s="113"/>
      <c r="D44" s="113"/>
      <c r="E44" s="114"/>
      <c r="F44" s="114"/>
      <c r="G44" s="115"/>
      <c r="H44" s="114"/>
      <c r="I44" s="114"/>
      <c r="J44" s="114"/>
      <c r="K44" s="114"/>
      <c r="L44" s="114"/>
      <c r="M44" s="114"/>
      <c r="N44" s="114"/>
      <c r="O44" s="114"/>
      <c r="P44" s="114"/>
      <c r="Q44" s="116"/>
    </row>
    <row r="45" spans="1:17" ht="33" customHeight="1">
      <c r="A45" s="113"/>
      <c r="B45" s="113"/>
      <c r="C45" s="113"/>
      <c r="D45" s="113"/>
      <c r="E45" s="114"/>
      <c r="F45" s="114"/>
      <c r="G45" s="115"/>
      <c r="H45" s="114"/>
      <c r="I45" s="114"/>
      <c r="J45" s="114"/>
      <c r="K45" s="114"/>
      <c r="L45" s="114"/>
      <c r="M45" s="114"/>
      <c r="N45" s="114"/>
      <c r="O45" s="114"/>
      <c r="P45" s="114"/>
      <c r="Q45" s="116"/>
    </row>
    <row r="46" spans="1:17" ht="33" customHeight="1">
      <c r="A46" s="113"/>
      <c r="B46" s="113"/>
      <c r="C46" s="113"/>
      <c r="D46" s="113"/>
      <c r="E46" s="114"/>
      <c r="F46" s="114"/>
      <c r="G46" s="115"/>
      <c r="H46" s="114"/>
      <c r="I46" s="114"/>
      <c r="J46" s="114"/>
      <c r="K46" s="114"/>
      <c r="L46" s="114"/>
      <c r="M46" s="114"/>
      <c r="N46" s="114"/>
      <c r="O46" s="114"/>
      <c r="P46" s="114"/>
      <c r="Q46" s="116"/>
    </row>
    <row r="47" spans="1:17" ht="33" customHeight="1">
      <c r="A47" s="113"/>
      <c r="B47" s="113"/>
      <c r="C47" s="113"/>
      <c r="D47" s="113"/>
      <c r="E47" s="114"/>
      <c r="F47" s="114"/>
      <c r="G47" s="115"/>
      <c r="H47" s="114"/>
      <c r="I47" s="114"/>
      <c r="J47" s="114"/>
      <c r="K47" s="114"/>
      <c r="L47" s="114"/>
      <c r="M47" s="114"/>
      <c r="N47" s="114"/>
      <c r="O47" s="114"/>
      <c r="P47" s="114"/>
      <c r="Q47" s="116"/>
    </row>
    <row r="48" spans="1:17" ht="33" customHeight="1">
      <c r="A48" s="113"/>
      <c r="B48" s="113"/>
      <c r="C48" s="113"/>
      <c r="D48" s="113"/>
      <c r="E48" s="114"/>
      <c r="F48" s="114"/>
      <c r="G48" s="115"/>
      <c r="H48" s="114"/>
      <c r="I48" s="114"/>
      <c r="J48" s="114"/>
      <c r="K48" s="114"/>
      <c r="L48" s="114"/>
      <c r="M48" s="114"/>
      <c r="N48" s="114"/>
      <c r="O48" s="114"/>
      <c r="P48" s="114"/>
      <c r="Q48" s="116"/>
    </row>
    <row r="49" spans="1:17" ht="33" customHeight="1">
      <c r="A49" s="113"/>
      <c r="B49" s="113"/>
      <c r="C49" s="113"/>
      <c r="D49" s="113"/>
      <c r="E49" s="114"/>
      <c r="F49" s="114"/>
      <c r="G49" s="115"/>
      <c r="H49" s="114"/>
      <c r="I49" s="114"/>
      <c r="J49" s="114"/>
      <c r="K49" s="114"/>
      <c r="L49" s="114"/>
      <c r="M49" s="114"/>
      <c r="N49" s="114"/>
      <c r="O49" s="114"/>
      <c r="P49" s="114"/>
      <c r="Q49" s="116"/>
    </row>
    <row r="50" spans="1:17" ht="33" customHeight="1">
      <c r="A50" s="113"/>
      <c r="B50" s="113"/>
      <c r="C50" s="113"/>
      <c r="D50" s="113"/>
      <c r="E50" s="114"/>
      <c r="F50" s="114"/>
      <c r="G50" s="115"/>
      <c r="H50" s="114"/>
      <c r="I50" s="114"/>
      <c r="J50" s="114"/>
      <c r="K50" s="114"/>
      <c r="L50" s="114"/>
      <c r="M50" s="114"/>
      <c r="N50" s="114"/>
      <c r="O50" s="114"/>
      <c r="P50" s="114"/>
      <c r="Q50" s="116"/>
    </row>
    <row r="51" spans="1:17" ht="33" customHeight="1">
      <c r="A51" s="113"/>
      <c r="B51" s="113"/>
      <c r="C51" s="113"/>
      <c r="D51" s="113"/>
      <c r="E51" s="114"/>
      <c r="F51" s="114"/>
      <c r="G51" s="117"/>
      <c r="H51" s="114"/>
      <c r="I51" s="114"/>
      <c r="J51" s="114"/>
      <c r="K51" s="114"/>
      <c r="L51" s="114"/>
      <c r="M51" s="114"/>
      <c r="N51" s="114"/>
      <c r="O51" s="114"/>
      <c r="P51" s="114"/>
      <c r="Q51" s="116"/>
    </row>
    <row r="52" spans="1:17" ht="23.25" customHeight="1">
      <c r="A52" s="113"/>
      <c r="B52" s="113"/>
      <c r="C52" s="113"/>
      <c r="D52" s="118" t="s">
        <v>374</v>
      </c>
      <c r="E52" s="119"/>
      <c r="F52" s="119"/>
      <c r="G52" s="120"/>
      <c r="H52" s="119"/>
      <c r="I52" s="119"/>
      <c r="J52" s="119"/>
      <c r="K52" s="119"/>
      <c r="L52" s="119"/>
      <c r="M52" s="119"/>
      <c r="N52" s="119"/>
      <c r="O52" s="119"/>
      <c r="P52" s="119"/>
      <c r="Q52" s="116"/>
    </row>
    <row r="53" spans="1:17" ht="22.5" customHeight="1">
      <c r="A53" s="121" t="s">
        <v>375</v>
      </c>
      <c r="B53" s="121"/>
      <c r="C53" s="121"/>
      <c r="D53" s="121"/>
      <c r="E53" s="119">
        <f>SUM(E54:E56)</f>
        <v>11346</v>
      </c>
      <c r="F53" s="119"/>
      <c r="G53" s="120"/>
      <c r="H53" s="119"/>
      <c r="I53" s="119"/>
      <c r="J53" s="119"/>
      <c r="K53" s="119"/>
      <c r="L53" s="119"/>
      <c r="M53" s="119"/>
      <c r="N53" s="119"/>
      <c r="O53" s="119"/>
      <c r="P53" s="119"/>
      <c r="Q53" s="116"/>
    </row>
    <row r="54" spans="1:17" ht="19.5" customHeight="1">
      <c r="A54" s="122"/>
      <c r="B54" s="122" t="s">
        <v>376</v>
      </c>
      <c r="C54" s="122" t="s">
        <v>377</v>
      </c>
      <c r="D54" s="122" t="s">
        <v>378</v>
      </c>
      <c r="E54" s="123">
        <v>1830</v>
      </c>
      <c r="F54" s="119" t="s">
        <v>379</v>
      </c>
      <c r="G54" s="120"/>
      <c r="H54" s="119"/>
      <c r="I54" s="119"/>
      <c r="J54" s="119"/>
      <c r="K54" s="119"/>
      <c r="L54" s="119"/>
      <c r="M54" s="119"/>
      <c r="N54" s="119"/>
      <c r="O54" s="119"/>
      <c r="P54" s="119"/>
      <c r="Q54" s="116"/>
    </row>
    <row r="55" spans="1:17" ht="19.5" customHeight="1">
      <c r="A55" s="122"/>
      <c r="B55" s="122"/>
      <c r="C55" s="122"/>
      <c r="D55" s="122" t="s">
        <v>380</v>
      </c>
      <c r="E55" s="123">
        <v>5002</v>
      </c>
      <c r="F55" s="119"/>
      <c r="G55" s="120"/>
      <c r="H55" s="119"/>
      <c r="I55" s="119"/>
      <c r="J55" s="119"/>
      <c r="K55" s="119"/>
      <c r="L55" s="119"/>
      <c r="M55" s="119"/>
      <c r="N55" s="119"/>
      <c r="O55" s="119"/>
      <c r="P55" s="119"/>
      <c r="Q55" s="116"/>
    </row>
    <row r="56" spans="1:17" ht="19.5" customHeight="1">
      <c r="A56" s="122"/>
      <c r="B56" s="122" t="s">
        <v>381</v>
      </c>
      <c r="C56" s="122" t="s">
        <v>377</v>
      </c>
      <c r="D56" s="122" t="s">
        <v>382</v>
      </c>
      <c r="E56" s="123">
        <v>4514</v>
      </c>
      <c r="F56" s="119"/>
      <c r="G56" s="120"/>
      <c r="H56" s="119"/>
      <c r="I56" s="119"/>
      <c r="J56" s="119"/>
      <c r="K56" s="119"/>
      <c r="L56" s="119"/>
      <c r="M56" s="119"/>
      <c r="N56" s="119"/>
      <c r="O56" s="119"/>
      <c r="P56" s="119"/>
      <c r="Q56" s="116"/>
    </row>
    <row r="57" spans="1:17" ht="37.5" customHeight="1">
      <c r="A57" s="121" t="s">
        <v>383</v>
      </c>
      <c r="B57" s="121"/>
      <c r="C57" s="121"/>
      <c r="D57" s="121"/>
      <c r="E57" s="119">
        <f>SUM(E58:E60)</f>
        <v>8906</v>
      </c>
      <c r="F57" s="119"/>
      <c r="G57" s="120"/>
      <c r="H57" s="119"/>
      <c r="I57" s="119"/>
      <c r="J57" s="119"/>
      <c r="K57" s="119"/>
      <c r="L57" s="119"/>
      <c r="M57" s="119"/>
      <c r="N57" s="119"/>
      <c r="O57" s="119"/>
      <c r="P57" s="119"/>
      <c r="Q57" s="116"/>
    </row>
    <row r="58" spans="1:17" ht="19.5" customHeight="1">
      <c r="A58" s="113"/>
      <c r="B58" s="122" t="s">
        <v>376</v>
      </c>
      <c r="C58" s="122" t="s">
        <v>377</v>
      </c>
      <c r="D58" s="122" t="s">
        <v>378</v>
      </c>
      <c r="E58" s="123">
        <v>1830</v>
      </c>
      <c r="F58" s="119"/>
      <c r="G58" s="120"/>
      <c r="H58" s="119"/>
      <c r="I58" s="119"/>
      <c r="J58" s="119"/>
      <c r="K58" s="119"/>
      <c r="L58" s="119"/>
      <c r="M58" s="119"/>
      <c r="N58" s="119"/>
      <c r="O58" s="119"/>
      <c r="P58" s="119"/>
      <c r="Q58" s="116"/>
    </row>
    <row r="59" spans="1:17" ht="19.5" customHeight="1">
      <c r="A59" s="113"/>
      <c r="B59" s="122"/>
      <c r="C59" s="122"/>
      <c r="D59" s="122" t="s">
        <v>380</v>
      </c>
      <c r="E59" s="123">
        <v>5002</v>
      </c>
      <c r="F59" s="119"/>
      <c r="G59" s="120"/>
      <c r="H59" s="119"/>
      <c r="I59" s="119"/>
      <c r="J59" s="119"/>
      <c r="K59" s="119"/>
      <c r="L59" s="119"/>
      <c r="M59" s="119"/>
      <c r="N59" s="119"/>
      <c r="O59" s="119"/>
      <c r="P59" s="119"/>
      <c r="Q59" s="116"/>
    </row>
    <row r="60" spans="1:17" ht="19.5" customHeight="1">
      <c r="A60" s="113"/>
      <c r="B60" s="122" t="s">
        <v>381</v>
      </c>
      <c r="C60" s="122" t="s">
        <v>377</v>
      </c>
      <c r="D60" s="122" t="s">
        <v>382</v>
      </c>
      <c r="E60" s="123">
        <v>2074</v>
      </c>
      <c r="F60" s="119"/>
      <c r="G60" s="120"/>
      <c r="H60" s="119"/>
      <c r="I60" s="119"/>
      <c r="J60" s="119"/>
      <c r="K60" s="119"/>
      <c r="L60" s="119"/>
      <c r="M60" s="119"/>
      <c r="N60" s="119"/>
      <c r="O60" s="119"/>
      <c r="P60" s="119"/>
      <c r="Q60" s="116"/>
    </row>
    <row r="61" spans="1:17" ht="34.5" customHeight="1">
      <c r="A61" s="121" t="s">
        <v>384</v>
      </c>
      <c r="B61" s="121"/>
      <c r="C61" s="121"/>
      <c r="D61" s="121"/>
      <c r="E61" s="119">
        <f>SUM(E62:E73)</f>
        <v>38520.11</v>
      </c>
      <c r="F61" s="119" t="s">
        <v>385</v>
      </c>
      <c r="G61" s="120"/>
      <c r="H61" s="119"/>
      <c r="I61" s="119"/>
      <c r="J61" s="119"/>
      <c r="K61" s="119"/>
      <c r="L61" s="119"/>
      <c r="M61" s="119"/>
      <c r="N61" s="119"/>
      <c r="O61" s="119"/>
      <c r="P61" s="119"/>
      <c r="Q61" s="116"/>
    </row>
    <row r="62" spans="1:17" ht="19.5" customHeight="1">
      <c r="A62" s="113"/>
      <c r="B62" s="122"/>
      <c r="C62" s="122"/>
      <c r="D62" s="122" t="s">
        <v>386</v>
      </c>
      <c r="E62" s="123">
        <v>35836.11</v>
      </c>
      <c r="F62" s="119"/>
      <c r="G62" s="120"/>
      <c r="H62" s="119"/>
      <c r="I62" s="119"/>
      <c r="J62" s="119"/>
      <c r="K62" s="119"/>
      <c r="L62" s="119"/>
      <c r="M62" s="119"/>
      <c r="N62" s="119"/>
      <c r="O62" s="119"/>
      <c r="P62" s="119"/>
      <c r="Q62" s="116"/>
    </row>
    <row r="63" spans="1:17" ht="19.5" customHeight="1">
      <c r="A63" s="113"/>
      <c r="B63" s="122"/>
      <c r="C63" s="122"/>
      <c r="D63" s="122"/>
      <c r="E63" s="123"/>
      <c r="F63" s="119"/>
      <c r="G63" s="120"/>
      <c r="H63" s="119"/>
      <c r="I63" s="119"/>
      <c r="J63" s="119"/>
      <c r="K63" s="119"/>
      <c r="L63" s="119"/>
      <c r="M63" s="119"/>
      <c r="N63" s="119"/>
      <c r="O63" s="119"/>
      <c r="P63" s="119"/>
      <c r="Q63" s="116"/>
    </row>
    <row r="64" spans="1:17" ht="19.5" customHeight="1">
      <c r="A64" s="113"/>
      <c r="B64" s="122"/>
      <c r="C64" s="122"/>
      <c r="D64" s="124" t="s">
        <v>387</v>
      </c>
      <c r="E64" s="123"/>
      <c r="F64" s="119"/>
      <c r="G64" s="120"/>
      <c r="H64" s="119"/>
      <c r="I64" s="119"/>
      <c r="J64" s="119"/>
      <c r="K64" s="119"/>
      <c r="L64" s="119"/>
      <c r="M64" s="119"/>
      <c r="N64" s="119"/>
      <c r="O64" s="119"/>
      <c r="P64" s="119"/>
      <c r="Q64" s="116"/>
    </row>
    <row r="65" spans="1:17" ht="35.25" customHeight="1">
      <c r="A65" s="121" t="s">
        <v>388</v>
      </c>
      <c r="B65" s="121"/>
      <c r="C65" s="121"/>
      <c r="D65" s="121"/>
      <c r="E65" s="123"/>
      <c r="F65" s="119"/>
      <c r="G65" s="120"/>
      <c r="H65" s="119"/>
      <c r="I65" s="119"/>
      <c r="J65" s="119"/>
      <c r="K65" s="119"/>
      <c r="L65" s="119"/>
      <c r="M65" s="119"/>
      <c r="N65" s="119"/>
      <c r="O65" s="119"/>
      <c r="P65" s="119"/>
      <c r="Q65" s="116"/>
    </row>
    <row r="66" spans="1:17" ht="19.5" customHeight="1">
      <c r="A66" s="113"/>
      <c r="B66" s="122"/>
      <c r="C66" s="122"/>
      <c r="D66" s="122" t="s">
        <v>389</v>
      </c>
      <c r="E66" s="123">
        <v>2684</v>
      </c>
      <c r="F66" s="119"/>
      <c r="G66" s="120"/>
      <c r="H66" s="119"/>
      <c r="I66" s="119"/>
      <c r="J66" s="119"/>
      <c r="K66" s="119"/>
      <c r="L66" s="119"/>
      <c r="M66" s="119"/>
      <c r="N66" s="119"/>
      <c r="O66" s="119"/>
      <c r="P66" s="119"/>
      <c r="Q66" s="116"/>
    </row>
    <row r="67" spans="1:17" ht="19.5" customHeight="1">
      <c r="A67" s="113"/>
      <c r="B67" s="122"/>
      <c r="C67" s="122"/>
      <c r="D67" s="122"/>
      <c r="E67" s="123"/>
      <c r="F67" s="119"/>
      <c r="G67" s="120"/>
      <c r="H67" s="119"/>
      <c r="I67" s="119"/>
      <c r="J67" s="119"/>
      <c r="K67" s="119"/>
      <c r="L67" s="119"/>
      <c r="M67" s="119"/>
      <c r="N67" s="119"/>
      <c r="O67" s="119"/>
      <c r="P67" s="119"/>
      <c r="Q67" s="116"/>
    </row>
    <row r="68" spans="1:17" ht="40.5" customHeight="1">
      <c r="A68" s="113"/>
      <c r="B68" s="113"/>
      <c r="C68" s="113"/>
      <c r="D68" s="113"/>
      <c r="E68" s="121" t="s">
        <v>390</v>
      </c>
      <c r="F68" s="121"/>
      <c r="G68" s="119">
        <v>31807867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6"/>
    </row>
    <row r="69" ht="12.75">
      <c r="G69" s="125"/>
    </row>
    <row r="70" spans="5:11" ht="12.75">
      <c r="E70" s="126" t="s">
        <v>391</v>
      </c>
      <c r="F70" s="126"/>
      <c r="G70" s="127">
        <f>G42</f>
        <v>25108466</v>
      </c>
      <c r="K70" s="125"/>
    </row>
    <row r="71" spans="6:7" ht="12.75">
      <c r="F71" s="119"/>
      <c r="G71" s="125"/>
    </row>
    <row r="72" spans="7:8" ht="12.75">
      <c r="G72" s="125">
        <v>4001</v>
      </c>
      <c r="H72" s="57" t="s">
        <v>392</v>
      </c>
    </row>
    <row r="73" spans="7:8" ht="12.75">
      <c r="G73" s="125">
        <v>8000</v>
      </c>
      <c r="H73" s="57" t="s">
        <v>393</v>
      </c>
    </row>
    <row r="74" spans="7:8" ht="12.75">
      <c r="G74" s="125">
        <v>6233000</v>
      </c>
      <c r="H74" s="57" t="s">
        <v>394</v>
      </c>
    </row>
    <row r="75" spans="7:8" ht="12.75">
      <c r="G75" s="125">
        <v>106600</v>
      </c>
      <c r="H75" s="57" t="s">
        <v>395</v>
      </c>
    </row>
    <row r="76" spans="7:8" ht="12.75">
      <c r="G76" s="125">
        <v>20000</v>
      </c>
      <c r="H76" s="57" t="s">
        <v>396</v>
      </c>
    </row>
    <row r="77" spans="7:8" ht="12.75">
      <c r="G77" s="125">
        <v>25000</v>
      </c>
      <c r="H77" s="57" t="s">
        <v>397</v>
      </c>
    </row>
    <row r="78" spans="7:8" ht="12.75">
      <c r="G78" s="125">
        <v>100000</v>
      </c>
      <c r="H78" s="57" t="s">
        <v>398</v>
      </c>
    </row>
    <row r="79" spans="7:8" ht="12.75">
      <c r="G79" s="125">
        <v>97000</v>
      </c>
      <c r="H79" s="57" t="s">
        <v>399</v>
      </c>
    </row>
    <row r="80" spans="7:8" ht="12.75">
      <c r="G80" s="125">
        <v>150000</v>
      </c>
      <c r="H80" s="57" t="s">
        <v>400</v>
      </c>
    </row>
    <row r="81" spans="7:8" ht="12.75">
      <c r="G81" s="125">
        <v>4760</v>
      </c>
      <c r="H81" s="57" t="s">
        <v>401</v>
      </c>
    </row>
    <row r="82" spans="7:9" ht="12.75">
      <c r="G82" s="125">
        <v>26400</v>
      </c>
      <c r="H82" s="57" t="s">
        <v>402</v>
      </c>
      <c r="I82" s="128" t="s">
        <v>403</v>
      </c>
    </row>
    <row r="83" spans="7:9" ht="12.75">
      <c r="G83" s="125">
        <v>8000</v>
      </c>
      <c r="H83" s="57" t="s">
        <v>404</v>
      </c>
      <c r="I83" s="128"/>
    </row>
    <row r="84" spans="7:9" ht="12.75">
      <c r="G84" s="125">
        <v>14000</v>
      </c>
      <c r="H84" s="57" t="s">
        <v>405</v>
      </c>
      <c r="I84" s="128"/>
    </row>
    <row r="85" spans="7:9" ht="12.75">
      <c r="G85" s="125"/>
      <c r="H85" s="57" t="s">
        <v>406</v>
      </c>
      <c r="I85" s="129"/>
    </row>
    <row r="86" ht="12.75">
      <c r="G86" s="127">
        <f>SUM(G70:G85)</f>
        <v>31905227</v>
      </c>
    </row>
    <row r="87" spans="6:9" ht="12.75" customHeight="1">
      <c r="F87" s="130">
        <v>-57360</v>
      </c>
      <c r="G87" s="130"/>
      <c r="H87" s="130"/>
      <c r="I87" s="57" t="s">
        <v>407</v>
      </c>
    </row>
    <row r="88" spans="6:10" ht="12.75" customHeight="1">
      <c r="F88" s="131"/>
      <c r="G88" s="131">
        <v>-40000</v>
      </c>
      <c r="H88" s="132" t="s">
        <v>408</v>
      </c>
      <c r="I88" s="132"/>
      <c r="J88" s="132"/>
    </row>
    <row r="89" ht="14.25">
      <c r="G89" s="133">
        <f>G86+F87+G88</f>
        <v>31807867</v>
      </c>
    </row>
    <row r="90" ht="12.75">
      <c r="G90" s="125"/>
    </row>
    <row r="91" ht="12.75">
      <c r="G91" s="125"/>
    </row>
  </sheetData>
  <sheetProtection/>
  <mergeCells count="32">
    <mergeCell ref="H88:J88"/>
    <mergeCell ref="A65:D65"/>
    <mergeCell ref="A61:D61"/>
    <mergeCell ref="A53:D53"/>
    <mergeCell ref="A57:D57"/>
    <mergeCell ref="A42:D42"/>
    <mergeCell ref="A1:Q1"/>
    <mergeCell ref="A3:A7"/>
    <mergeCell ref="B3:B7"/>
    <mergeCell ref="C3:C7"/>
    <mergeCell ref="D3:D7"/>
    <mergeCell ref="Q3:Q7"/>
    <mergeCell ref="K5:K7"/>
    <mergeCell ref="G3:P3"/>
    <mergeCell ref="F3:F7"/>
    <mergeCell ref="L5:L7"/>
    <mergeCell ref="N5:N7"/>
    <mergeCell ref="E3:E7"/>
    <mergeCell ref="H4:K4"/>
    <mergeCell ref="H5:H7"/>
    <mergeCell ref="I5:I7"/>
    <mergeCell ref="M5:M7"/>
    <mergeCell ref="O4:P4"/>
    <mergeCell ref="O5:O7"/>
    <mergeCell ref="P5:P7"/>
    <mergeCell ref="F87:H87"/>
    <mergeCell ref="L4:N4"/>
    <mergeCell ref="G4:G7"/>
    <mergeCell ref="E68:F68"/>
    <mergeCell ref="E70:F70"/>
    <mergeCell ref="J5:J7"/>
    <mergeCell ref="I82:I84"/>
  </mergeCells>
  <printOptions horizontalCentered="1"/>
  <pageMargins left="0.2362204724409449" right="0.2362204724409449" top="0.4724409448818898" bottom="0.3937007874015748" header="0.5118110236220472" footer="0.5118110236220472"/>
  <pageSetup horizontalDpi="600" verticalDpi="600" orientation="landscape" paperSize="9" scale="65" r:id="rId1"/>
  <headerFooter alignWithMargins="0">
    <oddHeader>&amp;R&amp;9Załącznik nr 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6"/>
  <sheetViews>
    <sheetView workbookViewId="0" topLeftCell="A80">
      <selection activeCell="E117" sqref="E117"/>
    </sheetView>
  </sheetViews>
  <sheetFormatPr defaultColWidth="12" defaultRowHeight="12.75"/>
  <cols>
    <col min="1" max="1" width="4.16015625" style="136" bestFit="1" customWidth="1"/>
    <col min="2" max="2" width="48.5" style="136" customWidth="1"/>
    <col min="3" max="3" width="10.16015625" style="136" customWidth="1"/>
    <col min="4" max="4" width="11.66015625" style="136" customWidth="1"/>
    <col min="5" max="5" width="11" style="136" customWidth="1"/>
    <col min="6" max="6" width="12.33203125" style="136" bestFit="1" customWidth="1"/>
    <col min="7" max="8" width="9.83203125" style="136" customWidth="1"/>
    <col min="9" max="9" width="10.16015625" style="136" customWidth="1"/>
    <col min="10" max="11" width="9" style="136" customWidth="1"/>
    <col min="12" max="12" width="11.33203125" style="136" customWidth="1"/>
    <col min="13" max="13" width="13.66015625" style="136" customWidth="1"/>
    <col min="14" max="14" width="13.16015625" style="136" customWidth="1"/>
    <col min="15" max="16" width="9.66015625" style="136" customWidth="1"/>
    <col min="17" max="17" width="13.66015625" style="136" customWidth="1"/>
    <col min="18" max="19" width="12" style="136" hidden="1" customWidth="1"/>
    <col min="20" max="16384" width="12" style="136" customWidth="1"/>
  </cols>
  <sheetData>
    <row r="1" spans="1:17" ht="16.5" customHeight="1">
      <c r="A1" s="134" t="s">
        <v>409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4" t="s">
        <v>410</v>
      </c>
      <c r="P1" s="134"/>
      <c r="Q1" s="134"/>
    </row>
    <row r="2" ht="2.25" customHeight="1" thickBot="1">
      <c r="Q2" s="136" t="s">
        <v>289</v>
      </c>
    </row>
    <row r="3" spans="1:17" ht="12" thickTop="1">
      <c r="A3" s="137" t="s">
        <v>290</v>
      </c>
      <c r="B3" s="138" t="s">
        <v>411</v>
      </c>
      <c r="C3" s="139" t="s">
        <v>412</v>
      </c>
      <c r="D3" s="139" t="s">
        <v>413</v>
      </c>
      <c r="E3" s="139" t="s">
        <v>414</v>
      </c>
      <c r="F3" s="138" t="s">
        <v>415</v>
      </c>
      <c r="G3" s="138"/>
      <c r="H3" s="138" t="s">
        <v>295</v>
      </c>
      <c r="I3" s="138"/>
      <c r="J3" s="138"/>
      <c r="K3" s="138"/>
      <c r="L3" s="138"/>
      <c r="M3" s="138"/>
      <c r="N3" s="138"/>
      <c r="O3" s="138"/>
      <c r="P3" s="138"/>
      <c r="Q3" s="140"/>
    </row>
    <row r="4" spans="1:17" ht="11.25">
      <c r="A4" s="141"/>
      <c r="B4" s="142"/>
      <c r="C4" s="143"/>
      <c r="D4" s="143"/>
      <c r="E4" s="143"/>
      <c r="F4" s="143" t="s">
        <v>416</v>
      </c>
      <c r="G4" s="143" t="s">
        <v>417</v>
      </c>
      <c r="H4" s="142" t="s">
        <v>418</v>
      </c>
      <c r="I4" s="142"/>
      <c r="J4" s="142"/>
      <c r="K4" s="142"/>
      <c r="L4" s="142"/>
      <c r="M4" s="142"/>
      <c r="N4" s="142"/>
      <c r="O4" s="142"/>
      <c r="P4" s="142"/>
      <c r="Q4" s="144"/>
    </row>
    <row r="5" spans="1:17" ht="11.25">
      <c r="A5" s="141"/>
      <c r="B5" s="142"/>
      <c r="C5" s="143"/>
      <c r="D5" s="143"/>
      <c r="E5" s="143"/>
      <c r="F5" s="143"/>
      <c r="G5" s="143"/>
      <c r="H5" s="143" t="s">
        <v>419</v>
      </c>
      <c r="I5" s="142" t="s">
        <v>420</v>
      </c>
      <c r="J5" s="142"/>
      <c r="K5" s="142"/>
      <c r="L5" s="142"/>
      <c r="M5" s="142"/>
      <c r="N5" s="142"/>
      <c r="O5" s="142"/>
      <c r="P5" s="142"/>
      <c r="Q5" s="144"/>
    </row>
    <row r="6" spans="1:17" ht="14.25" customHeight="1">
      <c r="A6" s="141"/>
      <c r="B6" s="142"/>
      <c r="C6" s="143"/>
      <c r="D6" s="143"/>
      <c r="E6" s="143"/>
      <c r="F6" s="143"/>
      <c r="G6" s="143"/>
      <c r="H6" s="143"/>
      <c r="I6" s="142" t="s">
        <v>421</v>
      </c>
      <c r="J6" s="142"/>
      <c r="K6" s="142"/>
      <c r="L6" s="142"/>
      <c r="M6" s="142" t="s">
        <v>422</v>
      </c>
      <c r="N6" s="142"/>
      <c r="O6" s="142"/>
      <c r="P6" s="142"/>
      <c r="Q6" s="144"/>
    </row>
    <row r="7" spans="1:17" ht="12.75" customHeight="1">
      <c r="A7" s="141"/>
      <c r="B7" s="142"/>
      <c r="C7" s="143"/>
      <c r="D7" s="143"/>
      <c r="E7" s="143"/>
      <c r="F7" s="143"/>
      <c r="G7" s="143"/>
      <c r="H7" s="143"/>
      <c r="I7" s="143" t="s">
        <v>423</v>
      </c>
      <c r="J7" s="142" t="s">
        <v>424</v>
      </c>
      <c r="K7" s="142"/>
      <c r="L7" s="142"/>
      <c r="M7" s="143" t="s">
        <v>425</v>
      </c>
      <c r="N7" s="143" t="s">
        <v>424</v>
      </c>
      <c r="O7" s="143"/>
      <c r="P7" s="143"/>
      <c r="Q7" s="145"/>
    </row>
    <row r="8" spans="1:17" ht="48" customHeight="1">
      <c r="A8" s="141"/>
      <c r="B8" s="142"/>
      <c r="C8" s="143"/>
      <c r="D8" s="143"/>
      <c r="E8" s="143"/>
      <c r="F8" s="143"/>
      <c r="G8" s="143"/>
      <c r="H8" s="143"/>
      <c r="I8" s="143"/>
      <c r="J8" s="146" t="s">
        <v>426</v>
      </c>
      <c r="K8" s="146" t="s">
        <v>427</v>
      </c>
      <c r="L8" s="146" t="s">
        <v>428</v>
      </c>
      <c r="M8" s="143"/>
      <c r="N8" s="146" t="s">
        <v>429</v>
      </c>
      <c r="O8" s="146" t="s">
        <v>426</v>
      </c>
      <c r="P8" s="146" t="s">
        <v>427</v>
      </c>
      <c r="Q8" s="147" t="s">
        <v>428</v>
      </c>
    </row>
    <row r="9" spans="1:17" ht="7.5" customHeight="1" thickBot="1">
      <c r="A9" s="148">
        <v>1</v>
      </c>
      <c r="B9" s="149">
        <v>2</v>
      </c>
      <c r="C9" s="149">
        <v>3</v>
      </c>
      <c r="D9" s="149">
        <v>4</v>
      </c>
      <c r="E9" s="149">
        <v>5</v>
      </c>
      <c r="F9" s="149">
        <v>6</v>
      </c>
      <c r="G9" s="149">
        <v>7</v>
      </c>
      <c r="H9" s="149">
        <v>8</v>
      </c>
      <c r="I9" s="149">
        <v>9</v>
      </c>
      <c r="J9" s="149">
        <v>10</v>
      </c>
      <c r="K9" s="149">
        <v>11</v>
      </c>
      <c r="L9" s="149">
        <v>12</v>
      </c>
      <c r="M9" s="149">
        <v>13</v>
      </c>
      <c r="N9" s="149">
        <v>14</v>
      </c>
      <c r="O9" s="149">
        <v>15</v>
      </c>
      <c r="P9" s="149">
        <v>16</v>
      </c>
      <c r="Q9" s="150">
        <v>17</v>
      </c>
    </row>
    <row r="10" spans="1:19" s="158" customFormat="1" ht="14.25" customHeight="1" thickBot="1" thickTop="1">
      <c r="A10" s="151">
        <v>1</v>
      </c>
      <c r="B10" s="152" t="s">
        <v>430</v>
      </c>
      <c r="C10" s="153" t="s">
        <v>431</v>
      </c>
      <c r="D10" s="154"/>
      <c r="E10" s="155">
        <f aca="true" t="shared" si="0" ref="E10:S10">E15+E22+E29+E37+E44+E51</f>
        <v>17205991</v>
      </c>
      <c r="F10" s="155">
        <f t="shared" si="0"/>
        <v>3987790</v>
      </c>
      <c r="G10" s="155">
        <f t="shared" si="0"/>
        <v>13218201</v>
      </c>
      <c r="H10" s="155">
        <f t="shared" si="0"/>
        <v>17205991</v>
      </c>
      <c r="I10" s="155">
        <f t="shared" si="0"/>
        <v>3987790</v>
      </c>
      <c r="J10" s="155">
        <f t="shared" si="0"/>
        <v>0</v>
      </c>
      <c r="K10" s="155">
        <f t="shared" si="0"/>
        <v>0</v>
      </c>
      <c r="L10" s="155">
        <f t="shared" si="0"/>
        <v>3987790</v>
      </c>
      <c r="M10" s="155">
        <f t="shared" si="0"/>
        <v>13218201</v>
      </c>
      <c r="N10" s="155">
        <f t="shared" si="0"/>
        <v>0</v>
      </c>
      <c r="O10" s="155">
        <f t="shared" si="0"/>
        <v>0</v>
      </c>
      <c r="P10" s="155">
        <f t="shared" si="0"/>
        <v>0</v>
      </c>
      <c r="Q10" s="156">
        <f t="shared" si="0"/>
        <v>13218201</v>
      </c>
      <c r="R10" s="157">
        <f t="shared" si="0"/>
        <v>0</v>
      </c>
      <c r="S10" s="155">
        <f t="shared" si="0"/>
        <v>0</v>
      </c>
    </row>
    <row r="11" spans="1:19" s="158" customFormat="1" ht="22.5" customHeight="1" thickTop="1">
      <c r="A11" s="159" t="s">
        <v>432</v>
      </c>
      <c r="B11" s="160" t="s">
        <v>433</v>
      </c>
      <c r="C11" s="161"/>
      <c r="D11" s="161"/>
      <c r="E11" s="162">
        <f>G11+F11</f>
        <v>0</v>
      </c>
      <c r="F11" s="162">
        <f>I11</f>
        <v>0</v>
      </c>
      <c r="G11" s="162">
        <f>M11</f>
        <v>0</v>
      </c>
      <c r="H11" s="162">
        <f>I11+M11</f>
        <v>0</v>
      </c>
      <c r="I11" s="162">
        <f>J11+K11+L11</f>
        <v>0</v>
      </c>
      <c r="J11" s="163"/>
      <c r="K11" s="163"/>
      <c r="L11" s="163"/>
      <c r="M11" s="162">
        <f>N11+O11+P11+Q11</f>
        <v>0</v>
      </c>
      <c r="N11" s="163"/>
      <c r="O11" s="163"/>
      <c r="P11" s="163"/>
      <c r="Q11" s="164"/>
      <c r="R11" s="165"/>
      <c r="S11" s="165"/>
    </row>
    <row r="12" spans="1:19" s="158" customFormat="1" ht="25.5" customHeight="1">
      <c r="A12" s="166"/>
      <c r="B12" s="167" t="s">
        <v>434</v>
      </c>
      <c r="C12" s="168"/>
      <c r="D12" s="168"/>
      <c r="E12" s="169">
        <f>G12+F12</f>
        <v>0</v>
      </c>
      <c r="F12" s="169">
        <f>I12</f>
        <v>0</v>
      </c>
      <c r="G12" s="169">
        <f>M12</f>
        <v>0</v>
      </c>
      <c r="H12" s="169">
        <f>I12+M12</f>
        <v>0</v>
      </c>
      <c r="I12" s="169">
        <f>J12+K12+L12</f>
        <v>0</v>
      </c>
      <c r="J12" s="170"/>
      <c r="K12" s="170"/>
      <c r="L12" s="170"/>
      <c r="M12" s="169">
        <f>N12+O12+P12+Q12</f>
        <v>0</v>
      </c>
      <c r="N12" s="170"/>
      <c r="O12" s="170"/>
      <c r="P12" s="170"/>
      <c r="Q12" s="171"/>
      <c r="R12" s="165"/>
      <c r="S12" s="165"/>
    </row>
    <row r="13" spans="1:19" s="158" customFormat="1" ht="21.75" customHeight="1">
      <c r="A13" s="166"/>
      <c r="B13" s="167" t="s">
        <v>435</v>
      </c>
      <c r="C13" s="168"/>
      <c r="D13" s="168"/>
      <c r="E13" s="169">
        <f>G13+F13</f>
        <v>0</v>
      </c>
      <c r="F13" s="169">
        <f>I13</f>
        <v>0</v>
      </c>
      <c r="G13" s="169">
        <f>M13</f>
        <v>0</v>
      </c>
      <c r="H13" s="169">
        <f>I13+M13</f>
        <v>0</v>
      </c>
      <c r="I13" s="169">
        <f>J13+K13+L13</f>
        <v>0</v>
      </c>
      <c r="J13" s="170"/>
      <c r="K13" s="170"/>
      <c r="L13" s="170"/>
      <c r="M13" s="169">
        <f>N13+O13+P13+Q13</f>
        <v>0</v>
      </c>
      <c r="N13" s="170"/>
      <c r="O13" s="170"/>
      <c r="P13" s="170"/>
      <c r="Q13" s="171"/>
      <c r="R13" s="165"/>
      <c r="S13" s="165"/>
    </row>
    <row r="14" spans="1:20" s="158" customFormat="1" ht="36" customHeight="1">
      <c r="A14" s="166"/>
      <c r="B14" s="167" t="s">
        <v>515</v>
      </c>
      <c r="C14" s="168"/>
      <c r="D14" s="172" t="s">
        <v>436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  <c r="R14" s="165"/>
      <c r="S14" s="165"/>
      <c r="T14" s="173"/>
    </row>
    <row r="15" spans="1:20" s="158" customFormat="1" ht="14.25" customHeight="1">
      <c r="A15" s="166"/>
      <c r="B15" s="174" t="s">
        <v>437</v>
      </c>
      <c r="C15" s="169"/>
      <c r="D15" s="175"/>
      <c r="E15" s="169">
        <f>G15+F15</f>
        <v>3370440</v>
      </c>
      <c r="F15" s="169">
        <f>I15</f>
        <v>505940</v>
      </c>
      <c r="G15" s="169">
        <f>M15</f>
        <v>2864500</v>
      </c>
      <c r="H15" s="169">
        <f>I15+M15</f>
        <v>3370440</v>
      </c>
      <c r="I15" s="169">
        <f>J15+K15+L15</f>
        <v>505940</v>
      </c>
      <c r="J15" s="169">
        <f>SUM(J16:J17)</f>
        <v>0</v>
      </c>
      <c r="K15" s="169">
        <f>SUM(K16:K17)</f>
        <v>0</v>
      </c>
      <c r="L15" s="169">
        <f>SUM(L16:L17)</f>
        <v>505940</v>
      </c>
      <c r="M15" s="169">
        <f>N15+O15+P15+Q15</f>
        <v>2864500</v>
      </c>
      <c r="N15" s="169">
        <f>SUM(N16:N17)</f>
        <v>0</v>
      </c>
      <c r="O15" s="169">
        <f>SUM(O16:O17)</f>
        <v>0</v>
      </c>
      <c r="P15" s="169"/>
      <c r="Q15" s="176">
        <f>Q17</f>
        <v>2864500</v>
      </c>
      <c r="R15" s="165"/>
      <c r="S15" s="165"/>
      <c r="T15" s="173"/>
    </row>
    <row r="16" spans="1:19" s="158" customFormat="1" ht="14.25" customHeight="1" hidden="1">
      <c r="A16" s="177"/>
      <c r="B16" s="178"/>
      <c r="C16" s="179"/>
      <c r="D16" s="180"/>
      <c r="E16" s="169"/>
      <c r="F16" s="169"/>
      <c r="G16" s="169"/>
      <c r="H16" s="169"/>
      <c r="I16" s="169"/>
      <c r="J16" s="169"/>
      <c r="K16" s="169"/>
      <c r="L16" s="179"/>
      <c r="M16" s="169"/>
      <c r="N16" s="169"/>
      <c r="O16" s="169"/>
      <c r="P16" s="169"/>
      <c r="Q16" s="176"/>
      <c r="R16" s="165"/>
      <c r="S16" s="165"/>
    </row>
    <row r="17" spans="1:19" s="158" customFormat="1" ht="14.25" customHeight="1">
      <c r="A17" s="177"/>
      <c r="B17" s="181" t="s">
        <v>418</v>
      </c>
      <c r="C17" s="182"/>
      <c r="D17" s="182"/>
      <c r="E17" s="179">
        <f>G17+F17</f>
        <v>3370440</v>
      </c>
      <c r="F17" s="179">
        <f>I17</f>
        <v>505940</v>
      </c>
      <c r="G17" s="179">
        <f>M17</f>
        <v>2864500</v>
      </c>
      <c r="H17" s="179">
        <f>I17+M17</f>
        <v>3370440</v>
      </c>
      <c r="I17" s="179">
        <f>J17+K17+L17</f>
        <v>505940</v>
      </c>
      <c r="J17" s="182">
        <v>0</v>
      </c>
      <c r="K17" s="182">
        <v>0</v>
      </c>
      <c r="L17" s="182">
        <v>505940</v>
      </c>
      <c r="M17" s="179">
        <f>N17+O17+P17+Q17</f>
        <v>2864500</v>
      </c>
      <c r="N17" s="182">
        <v>0</v>
      </c>
      <c r="O17" s="182">
        <v>0</v>
      </c>
      <c r="P17" s="182"/>
      <c r="Q17" s="183">
        <v>2864500</v>
      </c>
      <c r="R17" s="165"/>
      <c r="S17" s="165"/>
    </row>
    <row r="18" spans="1:22" ht="17.25" customHeight="1">
      <c r="A18" s="184" t="s">
        <v>438</v>
      </c>
      <c r="B18" s="185" t="s">
        <v>439</v>
      </c>
      <c r="C18" s="186"/>
      <c r="D18" s="186"/>
      <c r="E18" s="187"/>
      <c r="F18" s="187"/>
      <c r="G18" s="187"/>
      <c r="H18" s="187"/>
      <c r="I18" s="187"/>
      <c r="J18" s="188"/>
      <c r="K18" s="188"/>
      <c r="L18" s="188"/>
      <c r="M18" s="187"/>
      <c r="N18" s="188"/>
      <c r="O18" s="188"/>
      <c r="P18" s="188"/>
      <c r="Q18" s="189"/>
      <c r="R18" s="190"/>
      <c r="S18" s="190"/>
      <c r="T18" s="190"/>
      <c r="U18" s="190"/>
      <c r="V18" s="190"/>
    </row>
    <row r="19" spans="1:22" ht="26.25" customHeight="1">
      <c r="A19" s="191"/>
      <c r="B19" s="167" t="s">
        <v>440</v>
      </c>
      <c r="C19" s="192"/>
      <c r="D19" s="192"/>
      <c r="E19" s="193"/>
      <c r="F19" s="193"/>
      <c r="G19" s="193"/>
      <c r="H19" s="193"/>
      <c r="I19" s="193"/>
      <c r="J19" s="194"/>
      <c r="K19" s="194"/>
      <c r="L19" s="194"/>
      <c r="M19" s="193"/>
      <c r="N19" s="194"/>
      <c r="O19" s="194"/>
      <c r="P19" s="194"/>
      <c r="Q19" s="195"/>
      <c r="R19" s="190"/>
      <c r="S19" s="190"/>
      <c r="T19" s="190"/>
      <c r="U19" s="190"/>
      <c r="V19" s="190"/>
    </row>
    <row r="20" spans="1:22" ht="35.25" customHeight="1">
      <c r="A20" s="191"/>
      <c r="B20" s="167" t="s">
        <v>441</v>
      </c>
      <c r="C20" s="192"/>
      <c r="D20" s="192"/>
      <c r="E20" s="193"/>
      <c r="F20" s="193"/>
      <c r="G20" s="193"/>
      <c r="H20" s="193"/>
      <c r="I20" s="193"/>
      <c r="J20" s="194"/>
      <c r="K20" s="194"/>
      <c r="L20" s="194"/>
      <c r="M20" s="193"/>
      <c r="N20" s="194"/>
      <c r="O20" s="194"/>
      <c r="P20" s="194"/>
      <c r="Q20" s="195"/>
      <c r="R20" s="190"/>
      <c r="S20" s="190"/>
      <c r="T20" s="190"/>
      <c r="U20" s="190"/>
      <c r="V20" s="190"/>
    </row>
    <row r="21" spans="1:22" ht="30" customHeight="1">
      <c r="A21" s="191"/>
      <c r="B21" s="167" t="s">
        <v>516</v>
      </c>
      <c r="C21" s="192">
        <v>40</v>
      </c>
      <c r="D21" s="192" t="s">
        <v>442</v>
      </c>
      <c r="E21" s="193"/>
      <c r="F21" s="193"/>
      <c r="G21" s="193"/>
      <c r="H21" s="193"/>
      <c r="I21" s="193"/>
      <c r="J21" s="194"/>
      <c r="K21" s="194"/>
      <c r="L21" s="194"/>
      <c r="M21" s="193"/>
      <c r="N21" s="194"/>
      <c r="O21" s="194"/>
      <c r="P21" s="194"/>
      <c r="Q21" s="195"/>
      <c r="R21" s="190"/>
      <c r="S21" s="190"/>
      <c r="T21" s="190"/>
      <c r="U21" s="190"/>
      <c r="V21" s="190"/>
    </row>
    <row r="22" spans="1:22" ht="13.5" customHeight="1">
      <c r="A22" s="191"/>
      <c r="B22" s="196" t="s">
        <v>437</v>
      </c>
      <c r="C22" s="197"/>
      <c r="D22" s="198"/>
      <c r="E22" s="193">
        <f aca="true" t="shared" si="1" ref="E22:O22">E24</f>
        <v>2462840</v>
      </c>
      <c r="F22" s="193">
        <f t="shared" si="1"/>
        <v>1405790</v>
      </c>
      <c r="G22" s="193">
        <f t="shared" si="1"/>
        <v>1057050</v>
      </c>
      <c r="H22" s="193">
        <f t="shared" si="1"/>
        <v>2462840</v>
      </c>
      <c r="I22" s="193">
        <f t="shared" si="1"/>
        <v>1405790</v>
      </c>
      <c r="J22" s="193">
        <f t="shared" si="1"/>
        <v>0</v>
      </c>
      <c r="K22" s="193">
        <f t="shared" si="1"/>
        <v>0</v>
      </c>
      <c r="L22" s="193">
        <f t="shared" si="1"/>
        <v>1405790</v>
      </c>
      <c r="M22" s="193">
        <f t="shared" si="1"/>
        <v>1057050</v>
      </c>
      <c r="N22" s="193">
        <f t="shared" si="1"/>
        <v>0</v>
      </c>
      <c r="O22" s="193">
        <f t="shared" si="1"/>
        <v>0</v>
      </c>
      <c r="P22" s="193"/>
      <c r="Q22" s="199">
        <v>1057050</v>
      </c>
      <c r="R22" s="200">
        <f>R24</f>
        <v>0</v>
      </c>
      <c r="S22" s="193">
        <f>S24</f>
        <v>0</v>
      </c>
      <c r="T22" s="190"/>
      <c r="U22" s="190"/>
      <c r="V22" s="190"/>
    </row>
    <row r="23" spans="1:22" ht="10.5" customHeight="1" hidden="1">
      <c r="A23" s="191"/>
      <c r="B23" s="196"/>
      <c r="C23" s="201"/>
      <c r="D23" s="201"/>
      <c r="E23" s="202"/>
      <c r="F23" s="202"/>
      <c r="G23" s="202"/>
      <c r="H23" s="202"/>
      <c r="I23" s="202"/>
      <c r="J23" s="203"/>
      <c r="K23" s="203"/>
      <c r="L23" s="202"/>
      <c r="M23" s="202"/>
      <c r="N23" s="203"/>
      <c r="O23" s="203"/>
      <c r="P23" s="203"/>
      <c r="Q23" s="204"/>
      <c r="R23" s="190"/>
      <c r="S23" s="190"/>
      <c r="T23" s="190"/>
      <c r="U23" s="190"/>
      <c r="V23" s="190"/>
    </row>
    <row r="24" spans="1:22" ht="13.5" customHeight="1">
      <c r="A24" s="205"/>
      <c r="B24" s="206">
        <v>2009</v>
      </c>
      <c r="C24" s="207"/>
      <c r="D24" s="207"/>
      <c r="E24" s="208">
        <v>2462840</v>
      </c>
      <c r="F24" s="208">
        <v>1405790</v>
      </c>
      <c r="G24" s="208">
        <v>1057050</v>
      </c>
      <c r="H24" s="208">
        <v>2462840</v>
      </c>
      <c r="I24" s="208">
        <v>1405790</v>
      </c>
      <c r="J24" s="209">
        <v>0</v>
      </c>
      <c r="K24" s="209">
        <v>0</v>
      </c>
      <c r="L24" s="208">
        <v>1405790</v>
      </c>
      <c r="M24" s="208">
        <v>1057050</v>
      </c>
      <c r="N24" s="209">
        <v>0</v>
      </c>
      <c r="O24" s="209">
        <v>0</v>
      </c>
      <c r="P24" s="209"/>
      <c r="Q24" s="210">
        <v>1057050</v>
      </c>
      <c r="R24" s="190"/>
      <c r="S24" s="190"/>
      <c r="T24" s="211"/>
      <c r="U24" s="190"/>
      <c r="V24" s="190"/>
    </row>
    <row r="25" spans="1:27" ht="25.5" customHeight="1">
      <c r="A25" s="212" t="s">
        <v>443</v>
      </c>
      <c r="B25" s="185" t="s">
        <v>433</v>
      </c>
      <c r="C25" s="186"/>
      <c r="D25" s="186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  <c r="R25" s="190"/>
      <c r="S25" s="190"/>
      <c r="T25" s="190"/>
      <c r="U25" s="190"/>
      <c r="V25" s="190"/>
      <c r="W25" s="190"/>
      <c r="X25" s="190"/>
      <c r="Y25" s="190"/>
      <c r="Z25" s="190"/>
      <c r="AA25" s="190"/>
    </row>
    <row r="26" spans="1:27" ht="26.25" customHeight="1">
      <c r="A26" s="213"/>
      <c r="B26" s="167" t="s">
        <v>444</v>
      </c>
      <c r="C26" s="192"/>
      <c r="D26" s="192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5"/>
      <c r="R26" s="190"/>
      <c r="S26" s="190"/>
      <c r="T26" s="190"/>
      <c r="U26" s="190"/>
      <c r="V26" s="190"/>
      <c r="W26" s="190"/>
      <c r="X26" s="190"/>
      <c r="Y26" s="190"/>
      <c r="Z26" s="190"/>
      <c r="AA26" s="190"/>
    </row>
    <row r="27" spans="1:27" ht="27" customHeight="1">
      <c r="A27" s="213"/>
      <c r="B27" s="167" t="s">
        <v>445</v>
      </c>
      <c r="C27" s="192"/>
      <c r="D27" s="192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90"/>
      <c r="S27" s="190"/>
      <c r="T27" s="190"/>
      <c r="U27" s="190"/>
      <c r="V27" s="190"/>
      <c r="W27" s="190"/>
      <c r="X27" s="190"/>
      <c r="Y27" s="190"/>
      <c r="Z27" s="190"/>
      <c r="AA27" s="190"/>
    </row>
    <row r="28" spans="1:27" ht="28.5" customHeight="1">
      <c r="A28" s="213"/>
      <c r="B28" s="167" t="s">
        <v>517</v>
      </c>
      <c r="C28" s="192">
        <v>53</v>
      </c>
      <c r="D28" s="214">
        <v>754.75411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90"/>
      <c r="S28" s="190"/>
      <c r="T28" s="190"/>
      <c r="U28" s="190"/>
      <c r="V28" s="190"/>
      <c r="W28" s="190"/>
      <c r="X28" s="190"/>
      <c r="Y28" s="190"/>
      <c r="Z28" s="190"/>
      <c r="AA28" s="190"/>
    </row>
    <row r="29" spans="1:27" ht="10.5" customHeight="1">
      <c r="A29" s="213"/>
      <c r="B29" s="174" t="s">
        <v>437</v>
      </c>
      <c r="C29" s="193"/>
      <c r="D29" s="215"/>
      <c r="E29" s="193">
        <v>4000000</v>
      </c>
      <c r="F29" s="193">
        <f>SUM(F30:F32)</f>
        <v>600000</v>
      </c>
      <c r="G29" s="193">
        <f>SUM(G30:G32)</f>
        <v>3400000</v>
      </c>
      <c r="H29" s="193">
        <f>H31+H32</f>
        <v>4000000</v>
      </c>
      <c r="I29" s="193">
        <f>I31+I32</f>
        <v>600000</v>
      </c>
      <c r="J29" s="193">
        <v>0</v>
      </c>
      <c r="K29" s="193">
        <v>0</v>
      </c>
      <c r="L29" s="193">
        <f>L31+L32</f>
        <v>600000</v>
      </c>
      <c r="M29" s="193">
        <f>M31+M32</f>
        <v>3400000</v>
      </c>
      <c r="N29" s="193">
        <v>0</v>
      </c>
      <c r="O29" s="193">
        <v>0</v>
      </c>
      <c r="P29" s="193">
        <v>0</v>
      </c>
      <c r="Q29" s="199">
        <f>Q31+Q32</f>
        <v>3400000</v>
      </c>
      <c r="R29" s="190"/>
      <c r="S29" s="190"/>
      <c r="T29" s="190"/>
      <c r="U29" s="190"/>
      <c r="V29" s="190"/>
      <c r="W29" s="190"/>
      <c r="X29" s="190"/>
      <c r="Y29" s="190"/>
      <c r="Z29" s="190"/>
      <c r="AA29" s="190"/>
    </row>
    <row r="30" spans="1:27" ht="4.5" customHeight="1" hidden="1">
      <c r="A30" s="216"/>
      <c r="B30" s="178"/>
      <c r="C30" s="217"/>
      <c r="D30" s="218"/>
      <c r="E30" s="217"/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>
        <v>0</v>
      </c>
      <c r="P30" s="217">
        <v>0</v>
      </c>
      <c r="Q30" s="219">
        <v>0</v>
      </c>
      <c r="R30" s="190"/>
      <c r="S30" s="190"/>
      <c r="T30" s="211"/>
      <c r="U30" s="190"/>
      <c r="V30" s="190"/>
      <c r="W30" s="190"/>
      <c r="X30" s="190"/>
      <c r="Y30" s="190"/>
      <c r="Z30" s="190"/>
      <c r="AA30" s="190"/>
    </row>
    <row r="31" spans="1:27" ht="15" customHeight="1">
      <c r="A31" s="216"/>
      <c r="B31" s="178" t="s">
        <v>418</v>
      </c>
      <c r="C31" s="217"/>
      <c r="D31" s="218"/>
      <c r="E31" s="217">
        <f>F31+G31</f>
        <v>3568842</v>
      </c>
      <c r="F31" s="217">
        <f>L31</f>
        <v>535326</v>
      </c>
      <c r="G31" s="217">
        <f>Q31</f>
        <v>3033516</v>
      </c>
      <c r="H31" s="217">
        <f>I31+M31</f>
        <v>3568842</v>
      </c>
      <c r="I31" s="217">
        <f>L31</f>
        <v>535326</v>
      </c>
      <c r="J31" s="217">
        <v>0</v>
      </c>
      <c r="K31" s="217">
        <v>0</v>
      </c>
      <c r="L31" s="217">
        <v>535326</v>
      </c>
      <c r="M31" s="217">
        <f>Q31</f>
        <v>3033516</v>
      </c>
      <c r="N31" s="217">
        <v>0</v>
      </c>
      <c r="O31" s="217">
        <v>0</v>
      </c>
      <c r="P31" s="217">
        <v>0</v>
      </c>
      <c r="Q31" s="219">
        <v>3033516</v>
      </c>
      <c r="R31" s="190"/>
      <c r="S31" s="190"/>
      <c r="T31" s="190"/>
      <c r="U31" s="190"/>
      <c r="V31" s="190"/>
      <c r="W31" s="190"/>
      <c r="X31" s="190"/>
      <c r="Y31" s="190"/>
      <c r="Z31" s="190"/>
      <c r="AA31" s="190"/>
    </row>
    <row r="32" spans="1:27" ht="15.75" customHeight="1">
      <c r="A32" s="220"/>
      <c r="B32" s="181" t="s">
        <v>446</v>
      </c>
      <c r="C32" s="221"/>
      <c r="D32" s="221"/>
      <c r="E32" s="222">
        <f>F32+G32</f>
        <v>431158</v>
      </c>
      <c r="F32" s="222">
        <f>L32</f>
        <v>64674</v>
      </c>
      <c r="G32" s="222">
        <f>Q32</f>
        <v>366484</v>
      </c>
      <c r="H32" s="217">
        <f>I32+M32</f>
        <v>431158</v>
      </c>
      <c r="I32" s="222">
        <f>L32</f>
        <v>64674</v>
      </c>
      <c r="J32" s="221">
        <v>0</v>
      </c>
      <c r="K32" s="221">
        <v>0</v>
      </c>
      <c r="L32" s="222">
        <v>64674</v>
      </c>
      <c r="M32" s="222">
        <f>Q32</f>
        <v>366484</v>
      </c>
      <c r="N32" s="221">
        <v>0</v>
      </c>
      <c r="O32" s="221">
        <v>0</v>
      </c>
      <c r="P32" s="221">
        <v>0</v>
      </c>
      <c r="Q32" s="223">
        <v>366484</v>
      </c>
      <c r="R32" s="190"/>
      <c r="S32" s="190"/>
      <c r="T32" s="190"/>
      <c r="U32" s="190"/>
      <c r="V32" s="190"/>
      <c r="W32" s="190"/>
      <c r="X32" s="190"/>
      <c r="Y32" s="190"/>
      <c r="Z32" s="190"/>
      <c r="AA32" s="190"/>
    </row>
    <row r="33" spans="1:25" ht="25.5" customHeight="1">
      <c r="A33" s="224" t="s">
        <v>447</v>
      </c>
      <c r="B33" s="185" t="s">
        <v>433</v>
      </c>
      <c r="C33" s="188"/>
      <c r="D33" s="188"/>
      <c r="E33" s="187"/>
      <c r="F33" s="187"/>
      <c r="G33" s="187"/>
      <c r="H33" s="187"/>
      <c r="I33" s="187"/>
      <c r="J33" s="188"/>
      <c r="K33" s="188"/>
      <c r="L33" s="188"/>
      <c r="M33" s="187"/>
      <c r="N33" s="188"/>
      <c r="O33" s="188"/>
      <c r="P33" s="188"/>
      <c r="Q33" s="189"/>
      <c r="R33" s="190"/>
      <c r="S33" s="190"/>
      <c r="T33" s="190"/>
      <c r="U33" s="190"/>
      <c r="V33" s="190"/>
      <c r="W33" s="190"/>
      <c r="X33" s="190"/>
      <c r="Y33" s="190"/>
    </row>
    <row r="34" spans="1:25" ht="24.75" customHeight="1">
      <c r="A34" s="225"/>
      <c r="B34" s="167" t="s">
        <v>444</v>
      </c>
      <c r="C34" s="194"/>
      <c r="D34" s="194"/>
      <c r="E34" s="193"/>
      <c r="F34" s="193"/>
      <c r="G34" s="193"/>
      <c r="H34" s="193"/>
      <c r="I34" s="193"/>
      <c r="J34" s="194"/>
      <c r="K34" s="194"/>
      <c r="L34" s="194"/>
      <c r="M34" s="193"/>
      <c r="N34" s="194"/>
      <c r="O34" s="194"/>
      <c r="P34" s="194"/>
      <c r="Q34" s="195"/>
      <c r="R34" s="190"/>
      <c r="S34" s="190"/>
      <c r="T34" s="190"/>
      <c r="U34" s="190"/>
      <c r="V34" s="190"/>
      <c r="W34" s="190"/>
      <c r="X34" s="190"/>
      <c r="Y34" s="190"/>
    </row>
    <row r="35" spans="1:25" ht="28.5" customHeight="1">
      <c r="A35" s="225"/>
      <c r="B35" s="167" t="s">
        <v>445</v>
      </c>
      <c r="C35" s="194"/>
      <c r="D35" s="194"/>
      <c r="E35" s="193"/>
      <c r="F35" s="193"/>
      <c r="G35" s="193"/>
      <c r="H35" s="193"/>
      <c r="I35" s="193"/>
      <c r="J35" s="194"/>
      <c r="K35" s="194"/>
      <c r="L35" s="194"/>
      <c r="M35" s="193"/>
      <c r="N35" s="194"/>
      <c r="O35" s="194"/>
      <c r="P35" s="194"/>
      <c r="Q35" s="195"/>
      <c r="R35" s="190"/>
      <c r="S35" s="190"/>
      <c r="T35" s="190"/>
      <c r="U35" s="190"/>
      <c r="V35" s="190"/>
      <c r="W35" s="190"/>
      <c r="X35" s="190"/>
      <c r="Y35" s="190"/>
    </row>
    <row r="36" spans="1:25" ht="35.25" customHeight="1">
      <c r="A36" s="225"/>
      <c r="B36" s="167" t="s">
        <v>518</v>
      </c>
      <c r="C36" s="226" t="s">
        <v>448</v>
      </c>
      <c r="D36" s="227"/>
      <c r="E36" s="193"/>
      <c r="F36" s="193"/>
      <c r="G36" s="193"/>
      <c r="H36" s="193"/>
      <c r="I36" s="193"/>
      <c r="J36" s="194"/>
      <c r="K36" s="194"/>
      <c r="L36" s="194"/>
      <c r="M36" s="193"/>
      <c r="N36" s="194"/>
      <c r="O36" s="194"/>
      <c r="P36" s="194"/>
      <c r="Q36" s="195"/>
      <c r="R36" s="190"/>
      <c r="S36" s="190"/>
      <c r="T36" s="190"/>
      <c r="U36" s="190"/>
      <c r="V36" s="190"/>
      <c r="W36" s="190"/>
      <c r="X36" s="190"/>
      <c r="Y36" s="190"/>
    </row>
    <row r="37" spans="1:25" ht="15" customHeight="1">
      <c r="A37" s="225"/>
      <c r="B37" s="174" t="s">
        <v>437</v>
      </c>
      <c r="C37" s="228"/>
      <c r="D37" s="228">
        <v>754.75411</v>
      </c>
      <c r="E37" s="193">
        <f aca="true" t="shared" si="2" ref="E37:S37">E39</f>
        <v>269563</v>
      </c>
      <c r="F37" s="193">
        <f t="shared" si="2"/>
        <v>57360</v>
      </c>
      <c r="G37" s="193">
        <f t="shared" si="2"/>
        <v>212203</v>
      </c>
      <c r="H37" s="193">
        <f t="shared" si="2"/>
        <v>269563</v>
      </c>
      <c r="I37" s="193">
        <f t="shared" si="2"/>
        <v>57360</v>
      </c>
      <c r="J37" s="193">
        <f t="shared" si="2"/>
        <v>0</v>
      </c>
      <c r="K37" s="193">
        <f t="shared" si="2"/>
        <v>0</v>
      </c>
      <c r="L37" s="193">
        <f t="shared" si="2"/>
        <v>57360</v>
      </c>
      <c r="M37" s="193">
        <f t="shared" si="2"/>
        <v>212203</v>
      </c>
      <c r="N37" s="193">
        <f t="shared" si="2"/>
        <v>0</v>
      </c>
      <c r="O37" s="193">
        <f t="shared" si="2"/>
        <v>0</v>
      </c>
      <c r="P37" s="193">
        <f t="shared" si="2"/>
        <v>0</v>
      </c>
      <c r="Q37" s="199">
        <f t="shared" si="2"/>
        <v>212203</v>
      </c>
      <c r="R37" s="229">
        <f t="shared" si="2"/>
        <v>0</v>
      </c>
      <c r="S37" s="230">
        <f t="shared" si="2"/>
        <v>0</v>
      </c>
      <c r="T37" s="190"/>
      <c r="U37" s="190"/>
      <c r="V37" s="190"/>
      <c r="W37" s="190"/>
      <c r="X37" s="190"/>
      <c r="Y37" s="190"/>
    </row>
    <row r="38" spans="1:25" ht="3" customHeight="1" hidden="1">
      <c r="A38" s="225"/>
      <c r="B38" s="174"/>
      <c r="C38" s="228"/>
      <c r="D38" s="228"/>
      <c r="E38" s="193"/>
      <c r="F38" s="193"/>
      <c r="G38" s="193"/>
      <c r="H38" s="194"/>
      <c r="I38" s="193"/>
      <c r="J38" s="194"/>
      <c r="K38" s="194"/>
      <c r="L38" s="193"/>
      <c r="M38" s="193"/>
      <c r="N38" s="194"/>
      <c r="O38" s="194"/>
      <c r="P38" s="194"/>
      <c r="Q38" s="199"/>
      <c r="R38" s="190"/>
      <c r="S38" s="190"/>
      <c r="T38" s="190"/>
      <c r="U38" s="190"/>
      <c r="V38" s="190"/>
      <c r="W38" s="190"/>
      <c r="X38" s="190"/>
      <c r="Y38" s="190"/>
    </row>
    <row r="39" spans="1:25" ht="16.5" customHeight="1">
      <c r="A39" s="231"/>
      <c r="B39" s="181" t="s">
        <v>418</v>
      </c>
      <c r="C39" s="221"/>
      <c r="D39" s="221"/>
      <c r="E39" s="222">
        <f>F39+G39</f>
        <v>269563</v>
      </c>
      <c r="F39" s="222">
        <f>L39</f>
        <v>57360</v>
      </c>
      <c r="G39" s="222">
        <f>Q39</f>
        <v>212203</v>
      </c>
      <c r="H39" s="221">
        <f>L39+M39</f>
        <v>269563</v>
      </c>
      <c r="I39" s="222">
        <f>L39</f>
        <v>57360</v>
      </c>
      <c r="J39" s="221">
        <v>0</v>
      </c>
      <c r="K39" s="221">
        <v>0</v>
      </c>
      <c r="L39" s="222">
        <v>57360</v>
      </c>
      <c r="M39" s="222">
        <f>Q39</f>
        <v>212203</v>
      </c>
      <c r="N39" s="221">
        <v>0</v>
      </c>
      <c r="O39" s="221">
        <v>0</v>
      </c>
      <c r="P39" s="221">
        <v>0</v>
      </c>
      <c r="Q39" s="223">
        <v>212203</v>
      </c>
      <c r="R39" s="190"/>
      <c r="S39" s="190"/>
      <c r="T39" s="190"/>
      <c r="U39" s="190"/>
      <c r="V39" s="190"/>
      <c r="W39" s="190"/>
      <c r="X39" s="190"/>
      <c r="Y39" s="190"/>
    </row>
    <row r="40" spans="1:23" ht="12.75" customHeight="1">
      <c r="A40" s="191" t="s">
        <v>449</v>
      </c>
      <c r="B40" s="232" t="s">
        <v>439</v>
      </c>
      <c r="C40" s="233"/>
      <c r="D40" s="233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5"/>
      <c r="R40" s="190"/>
      <c r="S40" s="190"/>
      <c r="T40" s="190"/>
      <c r="U40" s="190"/>
      <c r="V40" s="190"/>
      <c r="W40" s="190"/>
    </row>
    <row r="41" spans="1:23" ht="26.25" customHeight="1">
      <c r="A41" s="191"/>
      <c r="B41" s="167" t="s">
        <v>450</v>
      </c>
      <c r="C41" s="192"/>
      <c r="D41" s="192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5"/>
      <c r="R41" s="190"/>
      <c r="S41" s="190"/>
      <c r="T41" s="190"/>
      <c r="U41" s="190"/>
      <c r="V41" s="190"/>
      <c r="W41" s="190"/>
    </row>
    <row r="42" spans="1:23" ht="27" customHeight="1">
      <c r="A42" s="191"/>
      <c r="B42" s="167" t="s">
        <v>451</v>
      </c>
      <c r="C42" s="192"/>
      <c r="D42" s="192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5"/>
      <c r="R42" s="190"/>
      <c r="S42" s="190"/>
      <c r="T42" s="190"/>
      <c r="U42" s="190"/>
      <c r="V42" s="190"/>
      <c r="W42" s="190"/>
    </row>
    <row r="43" spans="1:23" ht="38.25" customHeight="1">
      <c r="A43" s="191"/>
      <c r="B43" s="167" t="s">
        <v>519</v>
      </c>
      <c r="C43" s="192"/>
      <c r="D43" s="214" t="s">
        <v>452</v>
      </c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5"/>
      <c r="R43" s="190"/>
      <c r="S43" s="190"/>
      <c r="T43" s="190"/>
      <c r="U43" s="190"/>
      <c r="V43" s="190"/>
      <c r="W43" s="190"/>
    </row>
    <row r="44" spans="1:23" ht="12.75" customHeight="1">
      <c r="A44" s="191"/>
      <c r="B44" s="174" t="s">
        <v>437</v>
      </c>
      <c r="C44" s="193"/>
      <c r="D44" s="215"/>
      <c r="E44" s="193">
        <f>G44+F44</f>
        <v>2148599</v>
      </c>
      <c r="F44" s="193">
        <f>I44</f>
        <v>448599</v>
      </c>
      <c r="G44" s="193">
        <f>M44</f>
        <v>1700000</v>
      </c>
      <c r="H44" s="193">
        <f>I44+M44</f>
        <v>2148599</v>
      </c>
      <c r="I44" s="193">
        <f>J44+K44+L44</f>
        <v>448599</v>
      </c>
      <c r="J44" s="193">
        <f>SUM(J46:J46)</f>
        <v>0</v>
      </c>
      <c r="K44" s="193">
        <f>SUM(K46:K46)</f>
        <v>0</v>
      </c>
      <c r="L44" s="193">
        <f>L46+L45</f>
        <v>448599</v>
      </c>
      <c r="M44" s="193">
        <f>N44+O44+P44+Q44</f>
        <v>1700000</v>
      </c>
      <c r="N44" s="193">
        <f>SUM(N46:N46)</f>
        <v>0</v>
      </c>
      <c r="O44" s="193">
        <f>SUM(O46:O46)</f>
        <v>0</v>
      </c>
      <c r="P44" s="193">
        <f>SUM(P46:P46)</f>
        <v>0</v>
      </c>
      <c r="Q44" s="199">
        <f>Q46+Q45</f>
        <v>1700000</v>
      </c>
      <c r="R44" s="190"/>
      <c r="S44" s="190"/>
      <c r="T44" s="190"/>
      <c r="U44" s="190"/>
      <c r="V44" s="190"/>
      <c r="W44" s="190"/>
    </row>
    <row r="45" spans="1:23" ht="6.75" customHeight="1" hidden="1">
      <c r="A45" s="191"/>
      <c r="B45" s="178"/>
      <c r="C45" s="236"/>
      <c r="D45" s="236"/>
      <c r="E45" s="217"/>
      <c r="F45" s="217"/>
      <c r="G45" s="217"/>
      <c r="H45" s="217"/>
      <c r="I45" s="217"/>
      <c r="J45" s="236"/>
      <c r="K45" s="236"/>
      <c r="L45" s="236"/>
      <c r="M45" s="217"/>
      <c r="N45" s="236"/>
      <c r="O45" s="236"/>
      <c r="P45" s="236"/>
      <c r="Q45" s="237"/>
      <c r="R45" s="190"/>
      <c r="S45" s="190"/>
      <c r="T45" s="190"/>
      <c r="U45" s="190"/>
      <c r="V45" s="190"/>
      <c r="W45" s="190"/>
    </row>
    <row r="46" spans="1:23" ht="12.75" customHeight="1">
      <c r="A46" s="191"/>
      <c r="B46" s="178" t="s">
        <v>453</v>
      </c>
      <c r="C46" s="236"/>
      <c r="D46" s="236"/>
      <c r="E46" s="217">
        <f>G46+F46</f>
        <v>2148599</v>
      </c>
      <c r="F46" s="217">
        <f>I46</f>
        <v>448599</v>
      </c>
      <c r="G46" s="217">
        <f>M46</f>
        <v>1700000</v>
      </c>
      <c r="H46" s="217">
        <f>I46+M46</f>
        <v>2148599</v>
      </c>
      <c r="I46" s="217">
        <f>J46+K46+L46</f>
        <v>448599</v>
      </c>
      <c r="J46" s="236">
        <v>0</v>
      </c>
      <c r="K46" s="236">
        <v>0</v>
      </c>
      <c r="L46" s="236">
        <v>448599</v>
      </c>
      <c r="M46" s="217">
        <f>N46+O46+P46+Q46</f>
        <v>1700000</v>
      </c>
      <c r="N46" s="236">
        <v>0</v>
      </c>
      <c r="O46" s="236">
        <v>0</v>
      </c>
      <c r="P46" s="236">
        <v>0</v>
      </c>
      <c r="Q46" s="237">
        <v>1700000</v>
      </c>
      <c r="R46" s="190"/>
      <c r="S46" s="190"/>
      <c r="T46" s="190"/>
      <c r="U46" s="190"/>
      <c r="V46" s="190"/>
      <c r="W46" s="190"/>
    </row>
    <row r="47" spans="1:17" ht="27.75" customHeight="1">
      <c r="A47" s="184" t="s">
        <v>454</v>
      </c>
      <c r="B47" s="185" t="s">
        <v>433</v>
      </c>
      <c r="C47" s="186"/>
      <c r="D47" s="186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9"/>
    </row>
    <row r="48" spans="1:17" ht="27.75" customHeight="1">
      <c r="A48" s="191"/>
      <c r="B48" s="238" t="s">
        <v>434</v>
      </c>
      <c r="C48" s="192"/>
      <c r="D48" s="192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5"/>
    </row>
    <row r="49" spans="1:17" ht="27.75" customHeight="1">
      <c r="A49" s="191"/>
      <c r="B49" s="238" t="s">
        <v>435</v>
      </c>
      <c r="C49" s="192"/>
      <c r="D49" s="192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5"/>
    </row>
    <row r="50" spans="1:17" ht="33" customHeight="1">
      <c r="A50" s="191"/>
      <c r="B50" s="238" t="s">
        <v>520</v>
      </c>
      <c r="C50" s="192"/>
      <c r="D50" s="214" t="s">
        <v>436</v>
      </c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5"/>
    </row>
    <row r="51" spans="1:20" ht="15" customHeight="1">
      <c r="A51" s="191"/>
      <c r="B51" s="239" t="s">
        <v>455</v>
      </c>
      <c r="C51" s="193"/>
      <c r="D51" s="215"/>
      <c r="E51" s="240">
        <f>G51+F51</f>
        <v>4954549</v>
      </c>
      <c r="F51" s="240">
        <f>I51</f>
        <v>970101</v>
      </c>
      <c r="G51" s="240">
        <f>M51</f>
        <v>3984448</v>
      </c>
      <c r="H51" s="240">
        <f>I51+M51</f>
        <v>4954549</v>
      </c>
      <c r="I51" s="240">
        <f>J51+K51+L51</f>
        <v>970101</v>
      </c>
      <c r="J51" s="240">
        <f>SUM(J53:J53)</f>
        <v>0</v>
      </c>
      <c r="K51" s="240">
        <f>SUM(K53:K53)</f>
        <v>0</v>
      </c>
      <c r="L51" s="240">
        <f>L53+L52</f>
        <v>970101</v>
      </c>
      <c r="M51" s="240">
        <f>N51+O51+P51+Q51</f>
        <v>3984448</v>
      </c>
      <c r="N51" s="240">
        <f>SUM(N53:N53)</f>
        <v>0</v>
      </c>
      <c r="O51" s="240">
        <f>SUM(O53:O53)</f>
        <v>0</v>
      </c>
      <c r="P51" s="240">
        <f>SUM(P53:P53)</f>
        <v>0</v>
      </c>
      <c r="Q51" s="241">
        <f>Q53</f>
        <v>3984448</v>
      </c>
      <c r="R51" s="242"/>
      <c r="S51" s="242"/>
      <c r="T51" s="242" t="s">
        <v>456</v>
      </c>
    </row>
    <row r="52" spans="1:20" ht="15" customHeight="1" hidden="1">
      <c r="A52" s="191"/>
      <c r="B52" s="243"/>
      <c r="C52" s="236"/>
      <c r="D52" s="236"/>
      <c r="E52" s="244"/>
      <c r="F52" s="244"/>
      <c r="G52" s="244"/>
      <c r="H52" s="244"/>
      <c r="I52" s="244"/>
      <c r="J52" s="245"/>
      <c r="K52" s="245"/>
      <c r="L52" s="245"/>
      <c r="M52" s="244"/>
      <c r="N52" s="245"/>
      <c r="O52" s="245"/>
      <c r="P52" s="245"/>
      <c r="Q52" s="246"/>
      <c r="R52" s="242"/>
      <c r="S52" s="242"/>
      <c r="T52" s="242"/>
    </row>
    <row r="53" spans="1:20" ht="15" customHeight="1" thickBot="1">
      <c r="A53" s="247"/>
      <c r="B53" s="248" t="s">
        <v>453</v>
      </c>
      <c r="C53" s="249"/>
      <c r="D53" s="249"/>
      <c r="E53" s="250">
        <f>G53+F53</f>
        <v>4954549</v>
      </c>
      <c r="F53" s="250">
        <f>I53</f>
        <v>970101</v>
      </c>
      <c r="G53" s="250">
        <f>M53</f>
        <v>3984448</v>
      </c>
      <c r="H53" s="250">
        <f>I53+M53</f>
        <v>4954549</v>
      </c>
      <c r="I53" s="250">
        <f>J53+K53+L53</f>
        <v>970101</v>
      </c>
      <c r="J53" s="251">
        <v>0</v>
      </c>
      <c r="K53" s="251">
        <v>0</v>
      </c>
      <c r="L53" s="251">
        <v>970101</v>
      </c>
      <c r="M53" s="250">
        <f>N53+O53+P53+Q53</f>
        <v>3984448</v>
      </c>
      <c r="N53" s="251">
        <v>0</v>
      </c>
      <c r="O53" s="251">
        <v>0</v>
      </c>
      <c r="P53" s="251">
        <v>0</v>
      </c>
      <c r="Q53" s="252">
        <v>3984448</v>
      </c>
      <c r="R53" s="242"/>
      <c r="S53" s="242"/>
      <c r="T53" s="242"/>
    </row>
    <row r="54" spans="1:19" s="158" customFormat="1" ht="20.25" customHeight="1" thickBot="1" thickTop="1">
      <c r="A54" s="253">
        <v>2</v>
      </c>
      <c r="B54" s="254" t="s">
        <v>457</v>
      </c>
      <c r="C54" s="255" t="s">
        <v>431</v>
      </c>
      <c r="D54" s="256"/>
      <c r="E54" s="257">
        <f aca="true" t="shared" si="3" ref="E54:S54">E65+E71+E84+E56+E59+E77+E92+E99+E105</f>
        <v>2499026</v>
      </c>
      <c r="F54" s="257">
        <f t="shared" si="3"/>
        <v>454402</v>
      </c>
      <c r="G54" s="257">
        <f t="shared" si="3"/>
        <v>2044624</v>
      </c>
      <c r="H54" s="257">
        <f t="shared" si="3"/>
        <v>2499026</v>
      </c>
      <c r="I54" s="257">
        <f t="shared" si="3"/>
        <v>454402</v>
      </c>
      <c r="J54" s="257">
        <f t="shared" si="3"/>
        <v>0</v>
      </c>
      <c r="K54" s="257">
        <f t="shared" si="3"/>
        <v>0</v>
      </c>
      <c r="L54" s="257">
        <f t="shared" si="3"/>
        <v>454402</v>
      </c>
      <c r="M54" s="257">
        <f t="shared" si="3"/>
        <v>2044624</v>
      </c>
      <c r="N54" s="257">
        <f t="shared" si="3"/>
        <v>0</v>
      </c>
      <c r="O54" s="257">
        <f t="shared" si="3"/>
        <v>0</v>
      </c>
      <c r="P54" s="257">
        <f t="shared" si="3"/>
        <v>0</v>
      </c>
      <c r="Q54" s="257">
        <f t="shared" si="3"/>
        <v>2044624</v>
      </c>
      <c r="R54" s="257">
        <f t="shared" si="3"/>
        <v>0</v>
      </c>
      <c r="S54" s="257">
        <f t="shared" si="3"/>
        <v>0</v>
      </c>
    </row>
    <row r="55" spans="1:19" s="158" customFormat="1" ht="17.25" customHeight="1" thickTop="1">
      <c r="A55" s="258" t="s">
        <v>458</v>
      </c>
      <c r="B55" s="185" t="s">
        <v>459</v>
      </c>
      <c r="C55" s="259"/>
      <c r="D55" s="259"/>
      <c r="E55" s="260">
        <f aca="true" t="shared" si="4" ref="E55:E78">G55+F55</f>
        <v>0</v>
      </c>
      <c r="F55" s="260">
        <f aca="true" t="shared" si="5" ref="F55:F78">I55</f>
        <v>0</v>
      </c>
      <c r="G55" s="260">
        <f aca="true" t="shared" si="6" ref="G55:G78">M55</f>
        <v>0</v>
      </c>
      <c r="H55" s="260">
        <f aca="true" t="shared" si="7" ref="H55:H78">I55+M55</f>
        <v>0</v>
      </c>
      <c r="I55" s="260">
        <f aca="true" t="shared" si="8" ref="I55:I78">J55+K55+L55</f>
        <v>0</v>
      </c>
      <c r="J55" s="259"/>
      <c r="K55" s="259"/>
      <c r="L55" s="259"/>
      <c r="M55" s="260">
        <f aca="true" t="shared" si="9" ref="M55:M78">N55+O55+P55+Q55</f>
        <v>0</v>
      </c>
      <c r="N55" s="259"/>
      <c r="O55" s="259"/>
      <c r="P55" s="259"/>
      <c r="Q55" s="261"/>
      <c r="R55" s="165"/>
      <c r="S55" s="165"/>
    </row>
    <row r="56" spans="1:19" s="158" customFormat="1" ht="15.75" customHeight="1">
      <c r="A56" s="191"/>
      <c r="B56" s="167" t="s">
        <v>460</v>
      </c>
      <c r="C56" s="168"/>
      <c r="D56" s="168"/>
      <c r="E56" s="169">
        <f t="shared" si="4"/>
        <v>0</v>
      </c>
      <c r="F56" s="169">
        <f t="shared" si="5"/>
        <v>0</v>
      </c>
      <c r="G56" s="169">
        <f t="shared" si="6"/>
        <v>0</v>
      </c>
      <c r="H56" s="169">
        <f t="shared" si="7"/>
        <v>0</v>
      </c>
      <c r="I56" s="169">
        <f t="shared" si="8"/>
        <v>0</v>
      </c>
      <c r="J56" s="168"/>
      <c r="K56" s="168"/>
      <c r="L56" s="168"/>
      <c r="M56" s="169">
        <f t="shared" si="9"/>
        <v>0</v>
      </c>
      <c r="N56" s="168"/>
      <c r="O56" s="168"/>
      <c r="P56" s="168"/>
      <c r="Q56" s="262"/>
      <c r="R56" s="165"/>
      <c r="S56" s="165"/>
    </row>
    <row r="57" spans="1:19" s="158" customFormat="1" ht="39" customHeight="1">
      <c r="A57" s="191"/>
      <c r="B57" s="167" t="s">
        <v>461</v>
      </c>
      <c r="C57" s="168"/>
      <c r="D57" s="172"/>
      <c r="E57" s="169">
        <f t="shared" si="4"/>
        <v>0</v>
      </c>
      <c r="F57" s="169">
        <f t="shared" si="5"/>
        <v>0</v>
      </c>
      <c r="G57" s="169">
        <f t="shared" si="6"/>
        <v>0</v>
      </c>
      <c r="H57" s="169">
        <f t="shared" si="7"/>
        <v>0</v>
      </c>
      <c r="I57" s="169">
        <f t="shared" si="8"/>
        <v>0</v>
      </c>
      <c r="J57" s="168"/>
      <c r="K57" s="168"/>
      <c r="L57" s="168"/>
      <c r="M57" s="169">
        <f t="shared" si="9"/>
        <v>0</v>
      </c>
      <c r="N57" s="168"/>
      <c r="O57" s="168"/>
      <c r="P57" s="168"/>
      <c r="Q57" s="262"/>
      <c r="R57" s="165"/>
      <c r="S57" s="165"/>
    </row>
    <row r="58" spans="1:19" s="158" customFormat="1" ht="21" customHeight="1">
      <c r="A58" s="191"/>
      <c r="B58" s="167" t="s">
        <v>521</v>
      </c>
      <c r="C58" s="168"/>
      <c r="D58" s="172" t="s">
        <v>462</v>
      </c>
      <c r="E58" s="169">
        <f t="shared" si="4"/>
        <v>0</v>
      </c>
      <c r="F58" s="169">
        <f t="shared" si="5"/>
        <v>0</v>
      </c>
      <c r="G58" s="169">
        <f t="shared" si="6"/>
        <v>0</v>
      </c>
      <c r="H58" s="169">
        <f t="shared" si="7"/>
        <v>0</v>
      </c>
      <c r="I58" s="169">
        <f t="shared" si="8"/>
        <v>0</v>
      </c>
      <c r="J58" s="168"/>
      <c r="K58" s="168"/>
      <c r="L58" s="168"/>
      <c r="M58" s="169">
        <f t="shared" si="9"/>
        <v>0</v>
      </c>
      <c r="N58" s="168"/>
      <c r="O58" s="168"/>
      <c r="P58" s="168"/>
      <c r="Q58" s="262"/>
      <c r="R58" s="165"/>
      <c r="S58" s="165"/>
    </row>
    <row r="59" spans="1:19" s="158" customFormat="1" ht="15.75" customHeight="1">
      <c r="A59" s="191"/>
      <c r="B59" s="174" t="s">
        <v>522</v>
      </c>
      <c r="C59" s="263"/>
      <c r="D59" s="263"/>
      <c r="E59" s="169">
        <f t="shared" si="4"/>
        <v>400000</v>
      </c>
      <c r="F59" s="169">
        <f t="shared" si="5"/>
        <v>100000</v>
      </c>
      <c r="G59" s="169">
        <f t="shared" si="6"/>
        <v>300000</v>
      </c>
      <c r="H59" s="169">
        <f t="shared" si="7"/>
        <v>400000</v>
      </c>
      <c r="I59" s="169">
        <f t="shared" si="8"/>
        <v>100000</v>
      </c>
      <c r="J59" s="169">
        <f>SUM(J60:J60)</f>
        <v>0</v>
      </c>
      <c r="K59" s="169">
        <f>SUM(K60:K60)</f>
        <v>0</v>
      </c>
      <c r="L59" s="169">
        <f>SUM(L60:L60)</f>
        <v>100000</v>
      </c>
      <c r="M59" s="169">
        <f t="shared" si="9"/>
        <v>300000</v>
      </c>
      <c r="N59" s="169">
        <f>SUM(N60:N60)</f>
        <v>0</v>
      </c>
      <c r="O59" s="169">
        <f>SUM(O60:O60)</f>
        <v>0</v>
      </c>
      <c r="P59" s="169">
        <f>SUM(P60:P60)</f>
        <v>0</v>
      </c>
      <c r="Q59" s="176">
        <f>SUM(Q60:Q60)</f>
        <v>300000</v>
      </c>
      <c r="R59" s="165"/>
      <c r="S59" s="165"/>
    </row>
    <row r="60" spans="1:19" s="158" customFormat="1" ht="12.75" customHeight="1">
      <c r="A60" s="205"/>
      <c r="B60" s="181" t="s">
        <v>418</v>
      </c>
      <c r="C60" s="264"/>
      <c r="D60" s="264"/>
      <c r="E60" s="265">
        <f t="shared" si="4"/>
        <v>400000</v>
      </c>
      <c r="F60" s="265">
        <f t="shared" si="5"/>
        <v>100000</v>
      </c>
      <c r="G60" s="265">
        <f t="shared" si="6"/>
        <v>300000</v>
      </c>
      <c r="H60" s="265">
        <f t="shared" si="7"/>
        <v>400000</v>
      </c>
      <c r="I60" s="265">
        <f t="shared" si="8"/>
        <v>100000</v>
      </c>
      <c r="J60" s="266">
        <v>0</v>
      </c>
      <c r="K60" s="266">
        <v>0</v>
      </c>
      <c r="L60" s="266">
        <v>100000</v>
      </c>
      <c r="M60" s="265">
        <f t="shared" si="9"/>
        <v>300000</v>
      </c>
      <c r="N60" s="266">
        <v>0</v>
      </c>
      <c r="O60" s="266">
        <v>0</v>
      </c>
      <c r="P60" s="266">
        <v>0</v>
      </c>
      <c r="Q60" s="267">
        <v>300000</v>
      </c>
      <c r="R60" s="165"/>
      <c r="S60" s="165"/>
    </row>
    <row r="61" spans="1:21" ht="12.75" customHeight="1">
      <c r="A61" s="191" t="s">
        <v>463</v>
      </c>
      <c r="B61" s="232" t="s">
        <v>464</v>
      </c>
      <c r="C61" s="233"/>
      <c r="D61" s="233"/>
      <c r="E61" s="268">
        <f t="shared" si="4"/>
        <v>0</v>
      </c>
      <c r="F61" s="268">
        <f t="shared" si="5"/>
        <v>0</v>
      </c>
      <c r="G61" s="268">
        <f t="shared" si="6"/>
        <v>0</v>
      </c>
      <c r="H61" s="268">
        <f t="shared" si="7"/>
        <v>0</v>
      </c>
      <c r="I61" s="268">
        <f t="shared" si="8"/>
        <v>0</v>
      </c>
      <c r="J61" s="233"/>
      <c r="K61" s="233"/>
      <c r="L61" s="233"/>
      <c r="M61" s="268">
        <f t="shared" si="9"/>
        <v>0</v>
      </c>
      <c r="N61" s="233"/>
      <c r="O61" s="233"/>
      <c r="P61" s="233"/>
      <c r="Q61" s="269"/>
      <c r="R61" s="190"/>
      <c r="S61" s="190"/>
      <c r="T61" s="190"/>
      <c r="U61" s="190"/>
    </row>
    <row r="62" spans="1:21" ht="12.75" customHeight="1">
      <c r="A62" s="191"/>
      <c r="B62" s="167" t="s">
        <v>465</v>
      </c>
      <c r="C62" s="192"/>
      <c r="D62" s="192"/>
      <c r="E62" s="193">
        <f t="shared" si="4"/>
        <v>0</v>
      </c>
      <c r="F62" s="193">
        <f t="shared" si="5"/>
        <v>0</v>
      </c>
      <c r="G62" s="193">
        <f t="shared" si="6"/>
        <v>0</v>
      </c>
      <c r="H62" s="193">
        <f t="shared" si="7"/>
        <v>0</v>
      </c>
      <c r="I62" s="193">
        <f t="shared" si="8"/>
        <v>0</v>
      </c>
      <c r="J62" s="192"/>
      <c r="K62" s="192"/>
      <c r="L62" s="192"/>
      <c r="M62" s="193">
        <f t="shared" si="9"/>
        <v>0</v>
      </c>
      <c r="N62" s="192"/>
      <c r="O62" s="192"/>
      <c r="P62" s="192"/>
      <c r="Q62" s="270"/>
      <c r="R62" s="190"/>
      <c r="S62" s="190"/>
      <c r="T62" s="190"/>
      <c r="U62" s="190"/>
    </row>
    <row r="63" spans="1:21" ht="24.75" customHeight="1">
      <c r="A63" s="191"/>
      <c r="B63" s="167" t="s">
        <v>466</v>
      </c>
      <c r="C63" s="192"/>
      <c r="D63" s="214"/>
      <c r="E63" s="193">
        <f t="shared" si="4"/>
        <v>0</v>
      </c>
      <c r="F63" s="193">
        <f t="shared" si="5"/>
        <v>0</v>
      </c>
      <c r="G63" s="193">
        <f t="shared" si="6"/>
        <v>0</v>
      </c>
      <c r="H63" s="193">
        <f t="shared" si="7"/>
        <v>0</v>
      </c>
      <c r="I63" s="193">
        <f t="shared" si="8"/>
        <v>0</v>
      </c>
      <c r="J63" s="192"/>
      <c r="K63" s="192"/>
      <c r="L63" s="192"/>
      <c r="M63" s="193">
        <f t="shared" si="9"/>
        <v>0</v>
      </c>
      <c r="N63" s="192"/>
      <c r="O63" s="192"/>
      <c r="P63" s="192"/>
      <c r="Q63" s="270"/>
      <c r="R63" s="190"/>
      <c r="S63" s="190"/>
      <c r="T63" s="190"/>
      <c r="U63" s="190"/>
    </row>
    <row r="64" spans="1:21" ht="26.25" customHeight="1">
      <c r="A64" s="191"/>
      <c r="B64" s="167" t="s">
        <v>523</v>
      </c>
      <c r="C64" s="192"/>
      <c r="D64" s="214" t="s">
        <v>467</v>
      </c>
      <c r="E64" s="193">
        <f t="shared" si="4"/>
        <v>0</v>
      </c>
      <c r="F64" s="193">
        <f t="shared" si="5"/>
        <v>0</v>
      </c>
      <c r="G64" s="193">
        <f t="shared" si="6"/>
        <v>0</v>
      </c>
      <c r="H64" s="193">
        <f t="shared" si="7"/>
        <v>0</v>
      </c>
      <c r="I64" s="193">
        <f t="shared" si="8"/>
        <v>0</v>
      </c>
      <c r="J64" s="192"/>
      <c r="K64" s="192"/>
      <c r="L64" s="192"/>
      <c r="M64" s="193">
        <f t="shared" si="9"/>
        <v>0</v>
      </c>
      <c r="N64" s="192"/>
      <c r="O64" s="192"/>
      <c r="P64" s="192"/>
      <c r="Q64" s="270"/>
      <c r="R64" s="190"/>
      <c r="S64" s="190"/>
      <c r="T64" s="190"/>
      <c r="U64" s="190"/>
    </row>
    <row r="65" spans="1:21" ht="12.75" customHeight="1">
      <c r="A65" s="191"/>
      <c r="B65" s="174" t="s">
        <v>437</v>
      </c>
      <c r="C65" s="271"/>
      <c r="D65" s="271"/>
      <c r="E65" s="193">
        <f t="shared" si="4"/>
        <v>130000</v>
      </c>
      <c r="F65" s="193">
        <f t="shared" si="5"/>
        <v>19500</v>
      </c>
      <c r="G65" s="193">
        <f t="shared" si="6"/>
        <v>110500</v>
      </c>
      <c r="H65" s="193">
        <f t="shared" si="7"/>
        <v>130000</v>
      </c>
      <c r="I65" s="193">
        <f t="shared" si="8"/>
        <v>19500</v>
      </c>
      <c r="J65" s="193">
        <f>SUM(J66:J66)</f>
        <v>0</v>
      </c>
      <c r="K65" s="193">
        <f>SUM(K66:K66)</f>
        <v>0</v>
      </c>
      <c r="L65" s="193">
        <f>SUM(L66:L66)</f>
        <v>19500</v>
      </c>
      <c r="M65" s="193">
        <f t="shared" si="9"/>
        <v>110500</v>
      </c>
      <c r="N65" s="193">
        <f>SUM(N66:N66)</f>
        <v>0</v>
      </c>
      <c r="O65" s="193">
        <f>SUM(O66:O66)</f>
        <v>0</v>
      </c>
      <c r="P65" s="193">
        <f>SUM(P66:P66)</f>
        <v>0</v>
      </c>
      <c r="Q65" s="199">
        <f>SUM(Q66:Q66)</f>
        <v>110500</v>
      </c>
      <c r="R65" s="190"/>
      <c r="S65" s="190"/>
      <c r="T65" s="190"/>
      <c r="U65" s="190"/>
    </row>
    <row r="66" spans="1:21" ht="12.75" customHeight="1">
      <c r="A66" s="191"/>
      <c r="B66" s="178" t="s">
        <v>418</v>
      </c>
      <c r="C66" s="272"/>
      <c r="D66" s="272"/>
      <c r="E66" s="217">
        <f t="shared" si="4"/>
        <v>130000</v>
      </c>
      <c r="F66" s="217">
        <f t="shared" si="5"/>
        <v>19500</v>
      </c>
      <c r="G66" s="217">
        <f t="shared" si="6"/>
        <v>110500</v>
      </c>
      <c r="H66" s="217">
        <f t="shared" si="7"/>
        <v>130000</v>
      </c>
      <c r="I66" s="217">
        <f t="shared" si="8"/>
        <v>19500</v>
      </c>
      <c r="J66" s="236">
        <v>0</v>
      </c>
      <c r="K66" s="236">
        <v>0</v>
      </c>
      <c r="L66" s="236">
        <v>19500</v>
      </c>
      <c r="M66" s="217">
        <f t="shared" si="9"/>
        <v>110500</v>
      </c>
      <c r="N66" s="236">
        <v>0</v>
      </c>
      <c r="O66" s="236">
        <v>0</v>
      </c>
      <c r="P66" s="236">
        <v>0</v>
      </c>
      <c r="Q66" s="237">
        <v>110500</v>
      </c>
      <c r="R66" s="190"/>
      <c r="S66" s="190"/>
      <c r="T66" s="190"/>
      <c r="U66" s="190"/>
    </row>
    <row r="67" spans="1:17" ht="22.5" customHeight="1">
      <c r="A67" s="184" t="s">
        <v>468</v>
      </c>
      <c r="B67" s="185" t="s">
        <v>464</v>
      </c>
      <c r="C67" s="186"/>
      <c r="D67" s="186"/>
      <c r="E67" s="187">
        <f t="shared" si="4"/>
        <v>0</v>
      </c>
      <c r="F67" s="187">
        <f t="shared" si="5"/>
        <v>0</v>
      </c>
      <c r="G67" s="187">
        <f t="shared" si="6"/>
        <v>0</v>
      </c>
      <c r="H67" s="187">
        <f t="shared" si="7"/>
        <v>0</v>
      </c>
      <c r="I67" s="187">
        <f t="shared" si="8"/>
        <v>0</v>
      </c>
      <c r="J67" s="186"/>
      <c r="K67" s="186"/>
      <c r="L67" s="186"/>
      <c r="M67" s="187">
        <f t="shared" si="9"/>
        <v>0</v>
      </c>
      <c r="N67" s="186"/>
      <c r="O67" s="186"/>
      <c r="P67" s="186"/>
      <c r="Q67" s="273"/>
    </row>
    <row r="68" spans="1:17" ht="12.75" customHeight="1">
      <c r="A68" s="191"/>
      <c r="B68" s="167" t="s">
        <v>465</v>
      </c>
      <c r="C68" s="192"/>
      <c r="D68" s="192"/>
      <c r="E68" s="193">
        <f t="shared" si="4"/>
        <v>0</v>
      </c>
      <c r="F68" s="193">
        <f t="shared" si="5"/>
        <v>0</v>
      </c>
      <c r="G68" s="193">
        <f t="shared" si="6"/>
        <v>0</v>
      </c>
      <c r="H68" s="193">
        <f t="shared" si="7"/>
        <v>0</v>
      </c>
      <c r="I68" s="193">
        <f t="shared" si="8"/>
        <v>0</v>
      </c>
      <c r="J68" s="192"/>
      <c r="K68" s="192"/>
      <c r="L68" s="192"/>
      <c r="M68" s="193">
        <f t="shared" si="9"/>
        <v>0</v>
      </c>
      <c r="N68" s="192"/>
      <c r="O68" s="192"/>
      <c r="P68" s="192"/>
      <c r="Q68" s="270"/>
    </row>
    <row r="69" spans="1:17" ht="25.5" customHeight="1">
      <c r="A69" s="191"/>
      <c r="B69" s="167" t="s">
        <v>466</v>
      </c>
      <c r="C69" s="192"/>
      <c r="D69" s="214"/>
      <c r="E69" s="193">
        <f t="shared" si="4"/>
        <v>0</v>
      </c>
      <c r="F69" s="193">
        <f t="shared" si="5"/>
        <v>0</v>
      </c>
      <c r="G69" s="193">
        <f t="shared" si="6"/>
        <v>0</v>
      </c>
      <c r="H69" s="193">
        <f t="shared" si="7"/>
        <v>0</v>
      </c>
      <c r="I69" s="193">
        <f t="shared" si="8"/>
        <v>0</v>
      </c>
      <c r="J69" s="192"/>
      <c r="K69" s="192"/>
      <c r="L69" s="192"/>
      <c r="M69" s="193">
        <f t="shared" si="9"/>
        <v>0</v>
      </c>
      <c r="N69" s="192"/>
      <c r="O69" s="192"/>
      <c r="P69" s="192"/>
      <c r="Q69" s="270"/>
    </row>
    <row r="70" spans="1:17" ht="25.5" customHeight="1">
      <c r="A70" s="191"/>
      <c r="B70" s="167" t="s">
        <v>524</v>
      </c>
      <c r="C70" s="192"/>
      <c r="D70" s="214" t="s">
        <v>467</v>
      </c>
      <c r="E70" s="193">
        <f t="shared" si="4"/>
        <v>0</v>
      </c>
      <c r="F70" s="193">
        <f t="shared" si="5"/>
        <v>0</v>
      </c>
      <c r="G70" s="193">
        <f t="shared" si="6"/>
        <v>0</v>
      </c>
      <c r="H70" s="193">
        <f t="shared" si="7"/>
        <v>0</v>
      </c>
      <c r="I70" s="193">
        <f t="shared" si="8"/>
        <v>0</v>
      </c>
      <c r="J70" s="192"/>
      <c r="K70" s="192"/>
      <c r="L70" s="192"/>
      <c r="M70" s="193">
        <f t="shared" si="9"/>
        <v>0</v>
      </c>
      <c r="N70" s="192"/>
      <c r="O70" s="192"/>
      <c r="P70" s="192"/>
      <c r="Q70" s="270"/>
    </row>
    <row r="71" spans="1:17" ht="14.25" customHeight="1">
      <c r="A71" s="191"/>
      <c r="B71" s="174" t="s">
        <v>437</v>
      </c>
      <c r="C71" s="271"/>
      <c r="D71" s="271"/>
      <c r="E71" s="193">
        <f t="shared" si="4"/>
        <v>50000</v>
      </c>
      <c r="F71" s="193">
        <f t="shared" si="5"/>
        <v>7500</v>
      </c>
      <c r="G71" s="193">
        <f t="shared" si="6"/>
        <v>42500</v>
      </c>
      <c r="H71" s="193">
        <f t="shared" si="7"/>
        <v>50000</v>
      </c>
      <c r="I71" s="193">
        <f t="shared" si="8"/>
        <v>7500</v>
      </c>
      <c r="J71" s="193">
        <f>SUM(J72:J72)</f>
        <v>0</v>
      </c>
      <c r="K71" s="193">
        <f>SUM(K72:K72)</f>
        <v>0</v>
      </c>
      <c r="L71" s="193">
        <f>SUM(L72:L72)</f>
        <v>7500</v>
      </c>
      <c r="M71" s="193">
        <f t="shared" si="9"/>
        <v>42500</v>
      </c>
      <c r="N71" s="193">
        <f>SUM(N72:N72)</f>
        <v>0</v>
      </c>
      <c r="O71" s="193">
        <f>SUM(O72:O72)</f>
        <v>0</v>
      </c>
      <c r="P71" s="193">
        <f>SUM(P72:P72)</f>
        <v>0</v>
      </c>
      <c r="Q71" s="199">
        <f>SUM(Q72:Q72)</f>
        <v>42500</v>
      </c>
    </row>
    <row r="72" spans="1:17" ht="15" customHeight="1">
      <c r="A72" s="205"/>
      <c r="B72" s="181" t="s">
        <v>418</v>
      </c>
      <c r="C72" s="274"/>
      <c r="D72" s="274"/>
      <c r="E72" s="222">
        <f t="shared" si="4"/>
        <v>50000</v>
      </c>
      <c r="F72" s="222">
        <f t="shared" si="5"/>
        <v>7500</v>
      </c>
      <c r="G72" s="222">
        <f t="shared" si="6"/>
        <v>42500</v>
      </c>
      <c r="H72" s="222">
        <f t="shared" si="7"/>
        <v>50000</v>
      </c>
      <c r="I72" s="222">
        <f t="shared" si="8"/>
        <v>7500</v>
      </c>
      <c r="J72" s="221">
        <v>0</v>
      </c>
      <c r="K72" s="221">
        <v>0</v>
      </c>
      <c r="L72" s="221">
        <v>7500</v>
      </c>
      <c r="M72" s="222">
        <f t="shared" si="9"/>
        <v>42500</v>
      </c>
      <c r="N72" s="221">
        <v>0</v>
      </c>
      <c r="O72" s="221">
        <v>0</v>
      </c>
      <c r="P72" s="221">
        <v>0</v>
      </c>
      <c r="Q72" s="275">
        <v>42500</v>
      </c>
    </row>
    <row r="73" spans="1:17" ht="18.75" customHeight="1">
      <c r="A73" s="191" t="s">
        <v>469</v>
      </c>
      <c r="B73" s="185" t="s">
        <v>464</v>
      </c>
      <c r="C73" s="233"/>
      <c r="D73" s="233"/>
      <c r="E73" s="268">
        <f t="shared" si="4"/>
        <v>0</v>
      </c>
      <c r="F73" s="268">
        <f t="shared" si="5"/>
        <v>0</v>
      </c>
      <c r="G73" s="268">
        <f t="shared" si="6"/>
        <v>0</v>
      </c>
      <c r="H73" s="268">
        <f t="shared" si="7"/>
        <v>0</v>
      </c>
      <c r="I73" s="268">
        <f t="shared" si="8"/>
        <v>0</v>
      </c>
      <c r="J73" s="233"/>
      <c r="K73" s="233"/>
      <c r="L73" s="233"/>
      <c r="M73" s="268">
        <f t="shared" si="9"/>
        <v>0</v>
      </c>
      <c r="N73" s="233"/>
      <c r="O73" s="233"/>
      <c r="P73" s="233"/>
      <c r="Q73" s="269"/>
    </row>
    <row r="74" spans="1:17" ht="28.5" customHeight="1">
      <c r="A74" s="191"/>
      <c r="B74" s="167" t="s">
        <v>470</v>
      </c>
      <c r="C74" s="192"/>
      <c r="D74" s="192"/>
      <c r="E74" s="193">
        <f t="shared" si="4"/>
        <v>0</v>
      </c>
      <c r="F74" s="193">
        <f t="shared" si="5"/>
        <v>0</v>
      </c>
      <c r="G74" s="193">
        <f t="shared" si="6"/>
        <v>0</v>
      </c>
      <c r="H74" s="193">
        <f t="shared" si="7"/>
        <v>0</v>
      </c>
      <c r="I74" s="193">
        <f t="shared" si="8"/>
        <v>0</v>
      </c>
      <c r="J74" s="192"/>
      <c r="K74" s="192"/>
      <c r="L74" s="192"/>
      <c r="M74" s="193">
        <f t="shared" si="9"/>
        <v>0</v>
      </c>
      <c r="N74" s="192"/>
      <c r="O74" s="192"/>
      <c r="P74" s="192"/>
      <c r="Q74" s="270"/>
    </row>
    <row r="75" spans="1:17" ht="39.75" customHeight="1">
      <c r="A75" s="191"/>
      <c r="B75" s="167" t="s">
        <v>471</v>
      </c>
      <c r="C75" s="192"/>
      <c r="D75" s="214"/>
      <c r="E75" s="193">
        <f t="shared" si="4"/>
        <v>0</v>
      </c>
      <c r="F75" s="193">
        <f t="shared" si="5"/>
        <v>0</v>
      </c>
      <c r="G75" s="193">
        <f t="shared" si="6"/>
        <v>0</v>
      </c>
      <c r="H75" s="193">
        <f t="shared" si="7"/>
        <v>0</v>
      </c>
      <c r="I75" s="193">
        <f t="shared" si="8"/>
        <v>0</v>
      </c>
      <c r="J75" s="192"/>
      <c r="K75" s="192"/>
      <c r="L75" s="192"/>
      <c r="M75" s="193">
        <f t="shared" si="9"/>
        <v>0</v>
      </c>
      <c r="N75" s="192"/>
      <c r="O75" s="192"/>
      <c r="P75" s="192"/>
      <c r="Q75" s="270"/>
    </row>
    <row r="76" spans="1:17" ht="24.75" customHeight="1">
      <c r="A76" s="191"/>
      <c r="B76" s="167" t="s">
        <v>525</v>
      </c>
      <c r="C76" s="192"/>
      <c r="D76" s="214" t="s">
        <v>472</v>
      </c>
      <c r="E76" s="193">
        <f t="shared" si="4"/>
        <v>0</v>
      </c>
      <c r="F76" s="193">
        <f t="shared" si="5"/>
        <v>0</v>
      </c>
      <c r="G76" s="193">
        <f t="shared" si="6"/>
        <v>0</v>
      </c>
      <c r="H76" s="193">
        <f t="shared" si="7"/>
        <v>0</v>
      </c>
      <c r="I76" s="193">
        <f t="shared" si="8"/>
        <v>0</v>
      </c>
      <c r="J76" s="192"/>
      <c r="K76" s="192"/>
      <c r="L76" s="192"/>
      <c r="M76" s="193">
        <f t="shared" si="9"/>
        <v>0</v>
      </c>
      <c r="N76" s="192"/>
      <c r="O76" s="192"/>
      <c r="P76" s="192"/>
      <c r="Q76" s="270"/>
    </row>
    <row r="77" spans="1:17" ht="16.5" customHeight="1">
      <c r="A77" s="191"/>
      <c r="B77" s="174" t="s">
        <v>437</v>
      </c>
      <c r="C77" s="271"/>
      <c r="D77" s="271"/>
      <c r="E77" s="193">
        <f t="shared" si="4"/>
        <v>47261</v>
      </c>
      <c r="F77" s="193">
        <f t="shared" si="5"/>
        <v>0</v>
      </c>
      <c r="G77" s="193">
        <f t="shared" si="6"/>
        <v>47261</v>
      </c>
      <c r="H77" s="193">
        <f t="shared" si="7"/>
        <v>47261</v>
      </c>
      <c r="I77" s="193">
        <f t="shared" si="8"/>
        <v>0</v>
      </c>
      <c r="J77" s="193">
        <f>SUM(J78:J78)</f>
        <v>0</v>
      </c>
      <c r="K77" s="193">
        <f>SUM(K78:K78)</f>
        <v>0</v>
      </c>
      <c r="L77" s="193">
        <v>0</v>
      </c>
      <c r="M77" s="193">
        <f t="shared" si="9"/>
        <v>47261</v>
      </c>
      <c r="N77" s="193">
        <f>SUM(N78:N78)</f>
        <v>0</v>
      </c>
      <c r="O77" s="193">
        <f>SUM(O78:O78)</f>
        <v>0</v>
      </c>
      <c r="P77" s="193">
        <f>SUM(P78:P78)</f>
        <v>0</v>
      </c>
      <c r="Q77" s="199">
        <v>47261</v>
      </c>
    </row>
    <row r="78" spans="1:17" ht="15" customHeight="1">
      <c r="A78" s="191"/>
      <c r="B78" s="178" t="s">
        <v>418</v>
      </c>
      <c r="C78" s="272"/>
      <c r="D78" s="272"/>
      <c r="E78" s="217">
        <f t="shared" si="4"/>
        <v>47261</v>
      </c>
      <c r="F78" s="217">
        <f t="shared" si="5"/>
        <v>0</v>
      </c>
      <c r="G78" s="217">
        <f t="shared" si="6"/>
        <v>47261</v>
      </c>
      <c r="H78" s="217">
        <f t="shared" si="7"/>
        <v>47261</v>
      </c>
      <c r="I78" s="217">
        <f t="shared" si="8"/>
        <v>0</v>
      </c>
      <c r="J78" s="236">
        <v>0</v>
      </c>
      <c r="K78" s="236">
        <v>0</v>
      </c>
      <c r="L78" s="236">
        <v>0</v>
      </c>
      <c r="M78" s="217">
        <f t="shared" si="9"/>
        <v>47261</v>
      </c>
      <c r="N78" s="236">
        <v>0</v>
      </c>
      <c r="O78" s="236">
        <v>0</v>
      </c>
      <c r="P78" s="236">
        <v>0</v>
      </c>
      <c r="Q78" s="237">
        <v>47261</v>
      </c>
    </row>
    <row r="79" spans="1:20" ht="15" customHeight="1">
      <c r="A79" s="224" t="s">
        <v>473</v>
      </c>
      <c r="B79" s="276" t="s">
        <v>474</v>
      </c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8"/>
      <c r="R79" s="190"/>
      <c r="S79" s="190"/>
      <c r="T79" s="190"/>
    </row>
    <row r="80" spans="1:20" ht="15" customHeight="1">
      <c r="A80" s="225"/>
      <c r="B80" s="271" t="s">
        <v>475</v>
      </c>
      <c r="C80" s="279" t="s">
        <v>476</v>
      </c>
      <c r="D80" s="280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2"/>
      <c r="R80" s="190"/>
      <c r="S80" s="190"/>
      <c r="T80" s="190"/>
    </row>
    <row r="81" spans="1:20" ht="32.25" customHeight="1">
      <c r="A81" s="225"/>
      <c r="B81" s="167" t="s">
        <v>477</v>
      </c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2"/>
      <c r="R81" s="190"/>
      <c r="S81" s="190"/>
      <c r="T81" s="190"/>
    </row>
    <row r="82" spans="1:20" ht="33.75" customHeight="1">
      <c r="A82" s="225"/>
      <c r="B82" s="283" t="s">
        <v>478</v>
      </c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2"/>
      <c r="R82" s="190"/>
      <c r="S82" s="190"/>
      <c r="T82" s="190"/>
    </row>
    <row r="83" spans="1:20" ht="15" customHeight="1">
      <c r="A83" s="225"/>
      <c r="B83" s="271" t="s">
        <v>526</v>
      </c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2"/>
      <c r="R83" s="190"/>
      <c r="S83" s="190"/>
      <c r="T83" s="190"/>
    </row>
    <row r="84" spans="1:20" ht="15" customHeight="1">
      <c r="A84" s="225"/>
      <c r="B84" s="271" t="s">
        <v>479</v>
      </c>
      <c r="C84" s="284" t="s">
        <v>480</v>
      </c>
      <c r="D84" s="281" t="s">
        <v>481</v>
      </c>
      <c r="E84" s="193">
        <f aca="true" t="shared" si="10" ref="E84:Q84">E86+E87</f>
        <v>436511</v>
      </c>
      <c r="F84" s="193">
        <f t="shared" si="10"/>
        <v>60545</v>
      </c>
      <c r="G84" s="193">
        <f t="shared" si="10"/>
        <v>375966</v>
      </c>
      <c r="H84" s="193">
        <f t="shared" si="10"/>
        <v>436511</v>
      </c>
      <c r="I84" s="193">
        <f t="shared" si="10"/>
        <v>60545</v>
      </c>
      <c r="J84" s="193">
        <f t="shared" si="10"/>
        <v>0</v>
      </c>
      <c r="K84" s="193">
        <f t="shared" si="10"/>
        <v>0</v>
      </c>
      <c r="L84" s="193">
        <f t="shared" si="10"/>
        <v>60545</v>
      </c>
      <c r="M84" s="193">
        <f t="shared" si="10"/>
        <v>375966</v>
      </c>
      <c r="N84" s="193">
        <f t="shared" si="10"/>
        <v>0</v>
      </c>
      <c r="O84" s="193">
        <f t="shared" si="10"/>
        <v>0</v>
      </c>
      <c r="P84" s="193">
        <f t="shared" si="10"/>
        <v>0</v>
      </c>
      <c r="Q84" s="199">
        <f t="shared" si="10"/>
        <v>375966</v>
      </c>
      <c r="R84" s="190"/>
      <c r="S84" s="190"/>
      <c r="T84" s="190"/>
    </row>
    <row r="85" spans="1:20" ht="6" customHeight="1">
      <c r="A85" s="225"/>
      <c r="B85" s="271"/>
      <c r="C85" s="284"/>
      <c r="D85" s="285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9"/>
      <c r="R85" s="190"/>
      <c r="S85" s="190"/>
      <c r="T85" s="190"/>
    </row>
    <row r="86" spans="1:20" ht="13.5" customHeight="1">
      <c r="A86" s="225"/>
      <c r="B86" s="271" t="s">
        <v>482</v>
      </c>
      <c r="C86" s="281"/>
      <c r="D86" s="281"/>
      <c r="E86" s="193">
        <f>F86+G86</f>
        <v>265159</v>
      </c>
      <c r="F86" s="193">
        <f aca="true" t="shared" si="11" ref="F86:F91">I86</f>
        <v>30095</v>
      </c>
      <c r="G86" s="193">
        <f>Q86</f>
        <v>235064</v>
      </c>
      <c r="H86" s="193">
        <f>F86+G86</f>
        <v>265159</v>
      </c>
      <c r="I86" s="193">
        <v>30095</v>
      </c>
      <c r="J86" s="193"/>
      <c r="K86" s="193"/>
      <c r="L86" s="193">
        <v>30095</v>
      </c>
      <c r="M86" s="193">
        <f>Q86</f>
        <v>235064</v>
      </c>
      <c r="N86" s="193"/>
      <c r="O86" s="193"/>
      <c r="P86" s="193"/>
      <c r="Q86" s="199">
        <v>235064</v>
      </c>
      <c r="R86" s="190"/>
      <c r="S86" s="190"/>
      <c r="T86" s="211">
        <f>P108-6250000</f>
        <v>-6250000</v>
      </c>
    </row>
    <row r="87" spans="1:20" ht="12.75" customHeight="1" thickBot="1">
      <c r="A87" s="286"/>
      <c r="B87" s="287" t="s">
        <v>483</v>
      </c>
      <c r="C87" s="288"/>
      <c r="D87" s="288"/>
      <c r="E87" s="289">
        <f>F87+G87</f>
        <v>171352</v>
      </c>
      <c r="F87" s="289">
        <f t="shared" si="11"/>
        <v>30450</v>
      </c>
      <c r="G87" s="289">
        <f>Q87</f>
        <v>140902</v>
      </c>
      <c r="H87" s="289">
        <f>G87+F87</f>
        <v>171352</v>
      </c>
      <c r="I87" s="289">
        <f>L87</f>
        <v>30450</v>
      </c>
      <c r="J87" s="289"/>
      <c r="K87" s="289"/>
      <c r="L87" s="289">
        <v>30450</v>
      </c>
      <c r="M87" s="289">
        <f>Q87</f>
        <v>140902</v>
      </c>
      <c r="N87" s="289"/>
      <c r="O87" s="289"/>
      <c r="P87" s="289"/>
      <c r="Q87" s="290">
        <v>140902</v>
      </c>
      <c r="R87" s="190"/>
      <c r="S87" s="190"/>
      <c r="T87" s="211"/>
    </row>
    <row r="88" spans="1:17" ht="21" customHeight="1" thickTop="1">
      <c r="A88" s="191" t="s">
        <v>484</v>
      </c>
      <c r="B88" s="185" t="s">
        <v>464</v>
      </c>
      <c r="C88" s="233"/>
      <c r="D88" s="233"/>
      <c r="E88" s="268">
        <f aca="true" t="shared" si="12" ref="E88:E94">G88+F88</f>
        <v>0</v>
      </c>
      <c r="F88" s="268">
        <f t="shared" si="11"/>
        <v>0</v>
      </c>
      <c r="G88" s="268">
        <f>M88</f>
        <v>0</v>
      </c>
      <c r="H88" s="268">
        <f aca="true" t="shared" si="13" ref="H88:H94">I88+M88</f>
        <v>0</v>
      </c>
      <c r="I88" s="268">
        <f>J88+K88+L88</f>
        <v>0</v>
      </c>
      <c r="J88" s="233"/>
      <c r="K88" s="233"/>
      <c r="L88" s="233"/>
      <c r="M88" s="268">
        <f>N88+O88+P88+Q88</f>
        <v>0</v>
      </c>
      <c r="N88" s="233"/>
      <c r="O88" s="233"/>
      <c r="P88" s="233"/>
      <c r="Q88" s="269"/>
    </row>
    <row r="89" spans="1:17" ht="29.25" customHeight="1">
      <c r="A89" s="191"/>
      <c r="B89" s="167" t="s">
        <v>470</v>
      </c>
      <c r="C89" s="192"/>
      <c r="D89" s="192"/>
      <c r="E89" s="193">
        <f t="shared" si="12"/>
        <v>0</v>
      </c>
      <c r="F89" s="193">
        <f t="shared" si="11"/>
        <v>0</v>
      </c>
      <c r="G89" s="193">
        <f>M89</f>
        <v>0</v>
      </c>
      <c r="H89" s="193">
        <f t="shared" si="13"/>
        <v>0</v>
      </c>
      <c r="I89" s="193">
        <f>J89+K89+L89</f>
        <v>0</v>
      </c>
      <c r="J89" s="192"/>
      <c r="K89" s="192"/>
      <c r="L89" s="192"/>
      <c r="M89" s="193">
        <f>N89+O89+P89+Q89</f>
        <v>0</v>
      </c>
      <c r="N89" s="192"/>
      <c r="O89" s="192"/>
      <c r="P89" s="192"/>
      <c r="Q89" s="270"/>
    </row>
    <row r="90" spans="1:17" ht="39.75" customHeight="1">
      <c r="A90" s="191"/>
      <c r="B90" s="167" t="s">
        <v>485</v>
      </c>
      <c r="C90" s="192"/>
      <c r="D90" s="214"/>
      <c r="E90" s="193">
        <f t="shared" si="12"/>
        <v>0</v>
      </c>
      <c r="F90" s="193">
        <f t="shared" si="11"/>
        <v>0</v>
      </c>
      <c r="G90" s="193">
        <f>M90</f>
        <v>0</v>
      </c>
      <c r="H90" s="193">
        <f t="shared" si="13"/>
        <v>0</v>
      </c>
      <c r="I90" s="193">
        <f>J90+K90+L90</f>
        <v>0</v>
      </c>
      <c r="J90" s="192"/>
      <c r="K90" s="192"/>
      <c r="L90" s="192"/>
      <c r="M90" s="193">
        <f>N90+O90+P90+Q90</f>
        <v>0</v>
      </c>
      <c r="N90" s="192"/>
      <c r="O90" s="192"/>
      <c r="P90" s="192"/>
      <c r="Q90" s="270"/>
    </row>
    <row r="91" spans="1:17" ht="24.75" customHeight="1">
      <c r="A91" s="191"/>
      <c r="B91" s="167" t="s">
        <v>527</v>
      </c>
      <c r="C91" s="192"/>
      <c r="D91" s="214" t="s">
        <v>486</v>
      </c>
      <c r="E91" s="193">
        <f t="shared" si="12"/>
        <v>0</v>
      </c>
      <c r="F91" s="193">
        <f t="shared" si="11"/>
        <v>0</v>
      </c>
      <c r="G91" s="193">
        <f>M91</f>
        <v>0</v>
      </c>
      <c r="H91" s="193">
        <f t="shared" si="13"/>
        <v>0</v>
      </c>
      <c r="I91" s="193">
        <f>J91+K91+L91</f>
        <v>0</v>
      </c>
      <c r="J91" s="192"/>
      <c r="K91" s="192"/>
      <c r="L91" s="192"/>
      <c r="M91" s="193">
        <f>N91+O91+P91+Q91</f>
        <v>0</v>
      </c>
      <c r="N91" s="192"/>
      <c r="O91" s="192"/>
      <c r="P91" s="192"/>
      <c r="Q91" s="270"/>
    </row>
    <row r="92" spans="1:17" ht="13.5" customHeight="1">
      <c r="A92" s="191"/>
      <c r="B92" s="174" t="s">
        <v>437</v>
      </c>
      <c r="C92" s="271"/>
      <c r="D92" s="271"/>
      <c r="E92" s="193">
        <f t="shared" si="12"/>
        <v>196963</v>
      </c>
      <c r="F92" s="193">
        <f>F93</f>
        <v>25113</v>
      </c>
      <c r="G92" s="193">
        <f>G93+G94</f>
        <v>171850</v>
      </c>
      <c r="H92" s="193">
        <f t="shared" si="13"/>
        <v>196963</v>
      </c>
      <c r="I92" s="193">
        <f>J92+K92+L92</f>
        <v>25113</v>
      </c>
      <c r="J92" s="193">
        <f>SUM(J94:J94)</f>
        <v>0</v>
      </c>
      <c r="K92" s="193">
        <f>SUM(K94:K94)</f>
        <v>0</v>
      </c>
      <c r="L92" s="193">
        <f>L93+L94</f>
        <v>25113</v>
      </c>
      <c r="M92" s="193">
        <f>M93+M94</f>
        <v>171850</v>
      </c>
      <c r="N92" s="193">
        <f>SUM(N94:N94)</f>
        <v>0</v>
      </c>
      <c r="O92" s="193">
        <f>SUM(O94:O94)</f>
        <v>0</v>
      </c>
      <c r="P92" s="193">
        <f>SUM(P94:P94)</f>
        <v>0</v>
      </c>
      <c r="Q92" s="199">
        <f>Q93+Q94</f>
        <v>171850</v>
      </c>
    </row>
    <row r="93" spans="1:17" ht="13.5" customHeight="1">
      <c r="A93" s="191"/>
      <c r="B93" s="178" t="s">
        <v>418</v>
      </c>
      <c r="C93" s="272"/>
      <c r="D93" s="272"/>
      <c r="E93" s="217">
        <f t="shared" si="12"/>
        <v>155063</v>
      </c>
      <c r="F93" s="217">
        <f>I93</f>
        <v>25113</v>
      </c>
      <c r="G93" s="217">
        <v>129950</v>
      </c>
      <c r="H93" s="217">
        <f t="shared" si="13"/>
        <v>155063</v>
      </c>
      <c r="I93" s="217">
        <f>L93</f>
        <v>25113</v>
      </c>
      <c r="J93" s="236">
        <v>0</v>
      </c>
      <c r="K93" s="236">
        <v>0</v>
      </c>
      <c r="L93" s="236">
        <v>25113</v>
      </c>
      <c r="M93" s="217">
        <f>Q93</f>
        <v>129950</v>
      </c>
      <c r="N93" s="236">
        <v>0</v>
      </c>
      <c r="O93" s="236">
        <v>0</v>
      </c>
      <c r="P93" s="236">
        <v>0</v>
      </c>
      <c r="Q93" s="237">
        <v>129950</v>
      </c>
    </row>
    <row r="94" spans="1:17" ht="13.5" customHeight="1">
      <c r="A94" s="191"/>
      <c r="B94" s="178" t="s">
        <v>446</v>
      </c>
      <c r="C94" s="272"/>
      <c r="D94" s="272"/>
      <c r="E94" s="217">
        <f t="shared" si="12"/>
        <v>41900</v>
      </c>
      <c r="F94" s="217">
        <f>I94</f>
        <v>0</v>
      </c>
      <c r="G94" s="217">
        <v>41900</v>
      </c>
      <c r="H94" s="217">
        <f t="shared" si="13"/>
        <v>41900</v>
      </c>
      <c r="I94" s="217">
        <f>J94+K94+L94</f>
        <v>0</v>
      </c>
      <c r="J94" s="236">
        <v>0</v>
      </c>
      <c r="K94" s="236">
        <v>0</v>
      </c>
      <c r="L94" s="236">
        <v>0</v>
      </c>
      <c r="M94" s="217">
        <f>Q94</f>
        <v>41900</v>
      </c>
      <c r="N94" s="236">
        <v>0</v>
      </c>
      <c r="O94" s="236">
        <v>0</v>
      </c>
      <c r="P94" s="236">
        <v>0</v>
      </c>
      <c r="Q94" s="237">
        <v>41900</v>
      </c>
    </row>
    <row r="95" spans="1:17" ht="20.25" customHeight="1">
      <c r="A95" s="291" t="s">
        <v>487</v>
      </c>
      <c r="B95" s="292" t="s">
        <v>464</v>
      </c>
      <c r="C95" s="293"/>
      <c r="D95" s="293"/>
      <c r="E95" s="294"/>
      <c r="F95" s="294"/>
      <c r="G95" s="294"/>
      <c r="H95" s="294"/>
      <c r="I95" s="294"/>
      <c r="J95" s="295"/>
      <c r="K95" s="295"/>
      <c r="L95" s="295"/>
      <c r="M95" s="294"/>
      <c r="N95" s="295"/>
      <c r="O95" s="295"/>
      <c r="P95" s="295"/>
      <c r="Q95" s="296"/>
    </row>
    <row r="96" spans="1:17" ht="18" customHeight="1">
      <c r="A96" s="297"/>
      <c r="B96" s="298" t="s">
        <v>488</v>
      </c>
      <c r="C96" s="299"/>
      <c r="D96" s="299"/>
      <c r="E96" s="300"/>
      <c r="F96" s="300"/>
      <c r="G96" s="300"/>
      <c r="H96" s="300"/>
      <c r="I96" s="300"/>
      <c r="J96" s="301"/>
      <c r="K96" s="301"/>
      <c r="L96" s="301"/>
      <c r="M96" s="300"/>
      <c r="N96" s="301"/>
      <c r="O96" s="301"/>
      <c r="P96" s="301"/>
      <c r="Q96" s="302"/>
    </row>
    <row r="97" spans="1:17" ht="24" customHeight="1">
      <c r="A97" s="297"/>
      <c r="B97" s="298" t="s">
        <v>489</v>
      </c>
      <c r="C97" s="299"/>
      <c r="D97" s="299"/>
      <c r="E97" s="300"/>
      <c r="F97" s="300"/>
      <c r="G97" s="300"/>
      <c r="H97" s="300"/>
      <c r="I97" s="300"/>
      <c r="J97" s="301"/>
      <c r="K97" s="301"/>
      <c r="L97" s="301"/>
      <c r="M97" s="300"/>
      <c r="N97" s="301"/>
      <c r="O97" s="301"/>
      <c r="P97" s="301"/>
      <c r="Q97" s="302"/>
    </row>
    <row r="98" spans="1:17" ht="39.75" customHeight="1">
      <c r="A98" s="297"/>
      <c r="B98" s="303" t="s">
        <v>528</v>
      </c>
      <c r="C98" s="304"/>
      <c r="D98" s="305" t="s">
        <v>490</v>
      </c>
      <c r="E98" s="306"/>
      <c r="F98" s="306"/>
      <c r="G98" s="300"/>
      <c r="H98" s="300"/>
      <c r="I98" s="300"/>
      <c r="J98" s="301"/>
      <c r="K98" s="301"/>
      <c r="L98" s="301"/>
      <c r="M98" s="300"/>
      <c r="N98" s="301"/>
      <c r="O98" s="301"/>
      <c r="P98" s="301"/>
      <c r="Q98" s="302"/>
    </row>
    <row r="99" spans="1:17" ht="13.5" customHeight="1">
      <c r="A99" s="297"/>
      <c r="B99" s="298" t="s">
        <v>437</v>
      </c>
      <c r="C99" s="299"/>
      <c r="D99" s="299"/>
      <c r="E99" s="169">
        <f>G99+F99</f>
        <v>678291</v>
      </c>
      <c r="F99" s="169">
        <f>I99</f>
        <v>101744</v>
      </c>
      <c r="G99" s="169">
        <f>M99</f>
        <v>576547</v>
      </c>
      <c r="H99" s="169">
        <f>I99+M99</f>
        <v>678291</v>
      </c>
      <c r="I99" s="300">
        <f>SUM(J99:L99)</f>
        <v>101744</v>
      </c>
      <c r="J99" s="301">
        <f>J100</f>
        <v>0</v>
      </c>
      <c r="K99" s="301">
        <f>K100</f>
        <v>0</v>
      </c>
      <c r="L99" s="301">
        <f>L100</f>
        <v>101744</v>
      </c>
      <c r="M99" s="300">
        <f>SUM(N99:Q99)</f>
        <v>576547</v>
      </c>
      <c r="N99" s="301">
        <f>N100</f>
        <v>0</v>
      </c>
      <c r="O99" s="301">
        <f>O100</f>
        <v>0</v>
      </c>
      <c r="P99" s="301">
        <f>P100</f>
        <v>0</v>
      </c>
      <c r="Q99" s="302">
        <v>576547</v>
      </c>
    </row>
    <row r="100" spans="1:17" ht="13.5" customHeight="1">
      <c r="A100" s="307"/>
      <c r="B100" s="308" t="s">
        <v>418</v>
      </c>
      <c r="C100" s="309"/>
      <c r="D100" s="309"/>
      <c r="E100" s="265">
        <f>G100+F100</f>
        <v>678291</v>
      </c>
      <c r="F100" s="265">
        <f>I100</f>
        <v>101744</v>
      </c>
      <c r="G100" s="265">
        <f>M100</f>
        <v>576547</v>
      </c>
      <c r="H100" s="265">
        <f>I100+M100</f>
        <v>678291</v>
      </c>
      <c r="I100" s="310">
        <f>SUM(J100:L100)</f>
        <v>101744</v>
      </c>
      <c r="J100" s="311">
        <v>0</v>
      </c>
      <c r="K100" s="311">
        <v>0</v>
      </c>
      <c r="L100" s="311">
        <v>101744</v>
      </c>
      <c r="M100" s="310">
        <f>SUM(N100:Q100)</f>
        <v>576547</v>
      </c>
      <c r="N100" s="311">
        <v>0</v>
      </c>
      <c r="O100" s="311">
        <v>0</v>
      </c>
      <c r="P100" s="311">
        <v>0</v>
      </c>
      <c r="Q100" s="312">
        <v>576547</v>
      </c>
    </row>
    <row r="101" spans="1:17" ht="25.5" customHeight="1">
      <c r="A101" s="291" t="s">
        <v>491</v>
      </c>
      <c r="B101" s="292" t="s">
        <v>492</v>
      </c>
      <c r="C101" s="293"/>
      <c r="D101" s="293"/>
      <c r="E101" s="294"/>
      <c r="F101" s="294"/>
      <c r="G101" s="294"/>
      <c r="H101" s="294"/>
      <c r="I101" s="294"/>
      <c r="J101" s="295"/>
      <c r="K101" s="295"/>
      <c r="L101" s="295"/>
      <c r="M101" s="294"/>
      <c r="N101" s="295"/>
      <c r="O101" s="295"/>
      <c r="P101" s="295"/>
      <c r="Q101" s="296"/>
    </row>
    <row r="102" spans="1:17" ht="24" customHeight="1">
      <c r="A102" s="297"/>
      <c r="B102" s="303" t="s">
        <v>493</v>
      </c>
      <c r="C102" s="299"/>
      <c r="D102" s="299"/>
      <c r="E102" s="300"/>
      <c r="F102" s="300"/>
      <c r="G102" s="300"/>
      <c r="H102" s="300"/>
      <c r="I102" s="300"/>
      <c r="J102" s="301"/>
      <c r="K102" s="301"/>
      <c r="L102" s="301"/>
      <c r="M102" s="300"/>
      <c r="N102" s="301"/>
      <c r="O102" s="301"/>
      <c r="P102" s="301"/>
      <c r="Q102" s="302"/>
    </row>
    <row r="103" spans="1:17" ht="22.5" customHeight="1">
      <c r="A103" s="297"/>
      <c r="B103" s="303" t="s">
        <v>494</v>
      </c>
      <c r="C103" s="299"/>
      <c r="D103" s="299"/>
      <c r="E103" s="300"/>
      <c r="F103" s="300"/>
      <c r="G103" s="300"/>
      <c r="H103" s="300"/>
      <c r="I103" s="300"/>
      <c r="J103" s="301"/>
      <c r="K103" s="301"/>
      <c r="L103" s="301"/>
      <c r="M103" s="300"/>
      <c r="N103" s="301"/>
      <c r="O103" s="301"/>
      <c r="P103" s="301"/>
      <c r="Q103" s="302"/>
    </row>
    <row r="104" spans="1:17" ht="36.75" customHeight="1">
      <c r="A104" s="297"/>
      <c r="B104" s="303" t="s">
        <v>529</v>
      </c>
      <c r="C104" s="304"/>
      <c r="D104" s="305" t="s">
        <v>495</v>
      </c>
      <c r="E104" s="306"/>
      <c r="F104" s="306"/>
      <c r="G104" s="300"/>
      <c r="H104" s="300"/>
      <c r="I104" s="300"/>
      <c r="J104" s="301"/>
      <c r="K104" s="301"/>
      <c r="L104" s="301"/>
      <c r="M104" s="300"/>
      <c r="N104" s="301"/>
      <c r="O104" s="301"/>
      <c r="P104" s="301"/>
      <c r="Q104" s="302"/>
    </row>
    <row r="105" spans="1:17" ht="13.5" customHeight="1">
      <c r="A105" s="297"/>
      <c r="B105" s="298" t="s">
        <v>437</v>
      </c>
      <c r="C105" s="299"/>
      <c r="D105" s="299"/>
      <c r="E105" s="169">
        <f>G105+F105</f>
        <v>560000</v>
      </c>
      <c r="F105" s="169">
        <f>I105</f>
        <v>140000</v>
      </c>
      <c r="G105" s="169">
        <f>M105</f>
        <v>420000</v>
      </c>
      <c r="H105" s="169">
        <f>I105+M105</f>
        <v>560000</v>
      </c>
      <c r="I105" s="300">
        <f>SUM(J105:L105)</f>
        <v>140000</v>
      </c>
      <c r="J105" s="301">
        <f>J106</f>
        <v>0</v>
      </c>
      <c r="K105" s="301">
        <f>K106</f>
        <v>0</v>
      </c>
      <c r="L105" s="301">
        <f>L106</f>
        <v>140000</v>
      </c>
      <c r="M105" s="300">
        <f>SUM(N105:Q105)</f>
        <v>420000</v>
      </c>
      <c r="N105" s="301">
        <f>N106</f>
        <v>0</v>
      </c>
      <c r="O105" s="301">
        <f>O106</f>
        <v>0</v>
      </c>
      <c r="P105" s="301">
        <f>P106</f>
        <v>0</v>
      </c>
      <c r="Q105" s="302">
        <v>420000</v>
      </c>
    </row>
    <row r="106" spans="1:17" ht="13.5" customHeight="1">
      <c r="A106" s="313"/>
      <c r="B106" s="314" t="s">
        <v>418</v>
      </c>
      <c r="C106" s="315"/>
      <c r="D106" s="315"/>
      <c r="E106" s="179">
        <f>G106+F106</f>
        <v>560000</v>
      </c>
      <c r="F106" s="179">
        <f>I106</f>
        <v>140000</v>
      </c>
      <c r="G106" s="179">
        <f>M106</f>
        <v>420000</v>
      </c>
      <c r="H106" s="179">
        <f>I106+M106</f>
        <v>560000</v>
      </c>
      <c r="I106" s="316">
        <f>SUM(J106:L106)</f>
        <v>140000</v>
      </c>
      <c r="J106" s="317">
        <v>0</v>
      </c>
      <c r="K106" s="317">
        <v>0</v>
      </c>
      <c r="L106" s="317">
        <v>140000</v>
      </c>
      <c r="M106" s="316">
        <f>SUM(N106:Q106)</f>
        <v>420000</v>
      </c>
      <c r="N106" s="317">
        <v>0</v>
      </c>
      <c r="O106" s="317">
        <v>0</v>
      </c>
      <c r="P106" s="317">
        <v>0</v>
      </c>
      <c r="Q106" s="318">
        <v>420000</v>
      </c>
    </row>
    <row r="107" spans="1:17" ht="13.5" customHeight="1" thickBot="1">
      <c r="A107" s="319"/>
      <c r="B107" s="320"/>
      <c r="C107" s="321"/>
      <c r="D107" s="322"/>
      <c r="E107" s="323"/>
      <c r="F107" s="323"/>
      <c r="G107" s="323"/>
      <c r="H107" s="323"/>
      <c r="I107" s="323"/>
      <c r="J107" s="324"/>
      <c r="K107" s="324"/>
      <c r="L107" s="324"/>
      <c r="M107" s="323"/>
      <c r="N107" s="324"/>
      <c r="O107" s="324"/>
      <c r="P107" s="324"/>
      <c r="Q107" s="325"/>
    </row>
    <row r="108" spans="1:20" s="158" customFormat="1" ht="29.25" customHeight="1" thickBot="1" thickTop="1">
      <c r="A108" s="326" t="s">
        <v>496</v>
      </c>
      <c r="B108" s="327"/>
      <c r="C108" s="328" t="s">
        <v>431</v>
      </c>
      <c r="D108" s="327"/>
      <c r="E108" s="329">
        <f>E10+E54</f>
        <v>19705017</v>
      </c>
      <c r="F108" s="329">
        <f>F10+F54</f>
        <v>4442192</v>
      </c>
      <c r="G108" s="329">
        <f>G10+G54</f>
        <v>15262825</v>
      </c>
      <c r="H108" s="329">
        <f>H10+H54</f>
        <v>19705017</v>
      </c>
      <c r="I108" s="329">
        <f>I54+I10</f>
        <v>4442192</v>
      </c>
      <c r="J108" s="329">
        <f aca="true" t="shared" si="14" ref="J108:Q108">J10+J54</f>
        <v>0</v>
      </c>
      <c r="K108" s="329">
        <f t="shared" si="14"/>
        <v>0</v>
      </c>
      <c r="L108" s="329">
        <f t="shared" si="14"/>
        <v>4442192</v>
      </c>
      <c r="M108" s="329">
        <f t="shared" si="14"/>
        <v>15262825</v>
      </c>
      <c r="N108" s="329">
        <f t="shared" si="14"/>
        <v>0</v>
      </c>
      <c r="O108" s="329">
        <f t="shared" si="14"/>
        <v>0</v>
      </c>
      <c r="P108" s="329">
        <f t="shared" si="14"/>
        <v>0</v>
      </c>
      <c r="Q108" s="330">
        <f t="shared" si="14"/>
        <v>15262825</v>
      </c>
      <c r="T108" s="173"/>
    </row>
    <row r="109" spans="1:20" s="158" customFormat="1" ht="29.25" customHeight="1" thickTop="1">
      <c r="A109" s="331"/>
      <c r="B109" s="331"/>
      <c r="C109" s="331"/>
      <c r="D109" s="331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3"/>
      <c r="S109" s="333"/>
      <c r="T109" s="334"/>
    </row>
    <row r="110" spans="1:20" s="158" customFormat="1" ht="29.25" customHeight="1">
      <c r="A110" s="335"/>
      <c r="B110" s="335"/>
      <c r="C110" s="335"/>
      <c r="D110" s="335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7"/>
      <c r="S110" s="337"/>
      <c r="T110" s="338"/>
    </row>
    <row r="111" spans="1:20" s="158" customFormat="1" ht="7.5" customHeight="1">
      <c r="A111" s="335"/>
      <c r="B111" s="335"/>
      <c r="C111" s="335"/>
      <c r="D111" s="335"/>
      <c r="E111" s="336"/>
      <c r="F111" s="336" t="s">
        <v>497</v>
      </c>
      <c r="G111" s="336">
        <v>8</v>
      </c>
      <c r="H111" s="336" t="s">
        <v>498</v>
      </c>
      <c r="I111" s="336"/>
      <c r="J111" s="336"/>
      <c r="K111" s="336"/>
      <c r="L111" s="336"/>
      <c r="M111" s="336"/>
      <c r="N111" s="336"/>
      <c r="O111" s="336"/>
      <c r="P111" s="336"/>
      <c r="Q111" s="336"/>
      <c r="R111" s="337"/>
      <c r="S111" s="337"/>
      <c r="T111" s="338"/>
    </row>
    <row r="112" spans="2:17" ht="21.75" customHeight="1">
      <c r="B112" s="242" t="s">
        <v>499</v>
      </c>
      <c r="C112" s="242"/>
      <c r="D112" s="242"/>
      <c r="E112" s="339"/>
      <c r="F112" s="340">
        <f>F93+F86+F78+F72+F66+F60+F53+F46+F39+F31+F24+F17+F100+F106</f>
        <v>4347068</v>
      </c>
      <c r="G112" s="341">
        <f>G93+G86+G78+G72+G66+G60+G53+G46+G39+G31+G24+G17+G100+G106</f>
        <v>14713539</v>
      </c>
      <c r="H112" s="341"/>
      <c r="I112" s="342"/>
      <c r="Q112" s="343"/>
    </row>
    <row r="113" spans="1:10" ht="11.25">
      <c r="A113" s="344"/>
      <c r="B113" s="345" t="s">
        <v>500</v>
      </c>
      <c r="C113" s="345"/>
      <c r="D113" s="345"/>
      <c r="E113" s="345" t="s">
        <v>501</v>
      </c>
      <c r="F113" s="346">
        <v>4286313</v>
      </c>
      <c r="G113" s="347">
        <v>14713539</v>
      </c>
      <c r="H113" s="348"/>
      <c r="I113" s="345" t="s">
        <v>502</v>
      </c>
      <c r="J113" s="344"/>
    </row>
    <row r="114" spans="1:17" ht="11.25">
      <c r="A114" s="349"/>
      <c r="B114" s="350"/>
      <c r="C114" s="350"/>
      <c r="D114" s="350"/>
      <c r="E114" s="351"/>
      <c r="F114" s="352">
        <f>F86+F37-26700</f>
        <v>60755</v>
      </c>
      <c r="G114" s="351"/>
      <c r="H114" s="351"/>
      <c r="I114" s="351"/>
      <c r="J114" s="349"/>
      <c r="Q114" s="343"/>
    </row>
    <row r="115" spans="1:10" ht="11.25">
      <c r="A115" s="349"/>
      <c r="B115" s="350"/>
      <c r="C115" s="350"/>
      <c r="D115" s="350"/>
      <c r="E115" s="350"/>
      <c r="F115" s="352"/>
      <c r="G115" s="350"/>
      <c r="H115" s="350"/>
      <c r="I115" s="350"/>
      <c r="J115" s="349"/>
    </row>
    <row r="116" spans="6:9" ht="11.25">
      <c r="F116" s="340">
        <f>SUM(F117:F119)</f>
        <v>60755</v>
      </c>
      <c r="G116" s="353">
        <f>G112-G113</f>
        <v>0</v>
      </c>
      <c r="H116" s="353"/>
      <c r="I116" s="354">
        <f>I114-I115</f>
        <v>0</v>
      </c>
    </row>
    <row r="117" spans="6:7" ht="11.25">
      <c r="F117" s="355">
        <f>-26700</f>
        <v>-26700</v>
      </c>
      <c r="G117" s="136" t="s">
        <v>503</v>
      </c>
    </row>
    <row r="118" spans="6:7" ht="11.25">
      <c r="F118" s="355">
        <v>57360</v>
      </c>
      <c r="G118" s="136" t="s">
        <v>504</v>
      </c>
    </row>
    <row r="119" spans="4:10" ht="11.25">
      <c r="D119" s="242"/>
      <c r="E119" s="242"/>
      <c r="F119" s="355">
        <v>30095</v>
      </c>
      <c r="G119" s="190" t="s">
        <v>505</v>
      </c>
      <c r="H119" s="242"/>
      <c r="I119" s="242"/>
      <c r="J119" s="242"/>
    </row>
    <row r="120" spans="4:10" ht="11.25">
      <c r="D120" s="242"/>
      <c r="E120" s="242"/>
      <c r="F120" s="242"/>
      <c r="G120" s="242"/>
      <c r="H120" s="242"/>
      <c r="I120" s="242"/>
      <c r="J120" s="242"/>
    </row>
    <row r="121" spans="4:10" ht="11.25">
      <c r="D121" s="242"/>
      <c r="E121" s="242"/>
      <c r="F121" s="242"/>
      <c r="G121" s="340"/>
      <c r="H121" s="242"/>
      <c r="I121" s="242"/>
      <c r="J121" s="242"/>
    </row>
    <row r="122" spans="4:10" ht="11.25">
      <c r="D122" s="242"/>
      <c r="E122" s="242"/>
      <c r="F122" s="242"/>
      <c r="G122" s="242"/>
      <c r="H122" s="242"/>
      <c r="I122" s="242"/>
      <c r="J122" s="242"/>
    </row>
    <row r="123" spans="4:10" ht="11.25">
      <c r="D123" s="242"/>
      <c r="E123" s="242"/>
      <c r="F123" s="242"/>
      <c r="G123" s="242"/>
      <c r="H123" s="242"/>
      <c r="I123" s="242"/>
      <c r="J123" s="242"/>
    </row>
    <row r="124" spans="4:10" ht="11.25">
      <c r="D124" s="242"/>
      <c r="E124" s="242"/>
      <c r="F124" s="242"/>
      <c r="G124" s="242"/>
      <c r="H124" s="242"/>
      <c r="I124" s="242"/>
      <c r="J124" s="242"/>
    </row>
    <row r="125" spans="4:10" ht="11.25">
      <c r="D125" s="242"/>
      <c r="E125" s="242"/>
      <c r="F125" s="242"/>
      <c r="G125" s="242"/>
      <c r="H125" s="242"/>
      <c r="I125" s="242"/>
      <c r="J125" s="242"/>
    </row>
    <row r="126" spans="4:10" ht="11.25">
      <c r="D126" s="242"/>
      <c r="E126" s="242"/>
      <c r="F126" s="242"/>
      <c r="G126" s="242"/>
      <c r="H126" s="242"/>
      <c r="I126" s="242"/>
      <c r="J126" s="242"/>
    </row>
    <row r="127" spans="4:10" ht="11.25">
      <c r="D127" s="242"/>
      <c r="E127" s="242"/>
      <c r="F127" s="242"/>
      <c r="G127" s="242"/>
      <c r="H127" s="242"/>
      <c r="I127" s="242"/>
      <c r="J127" s="242"/>
    </row>
    <row r="128" spans="4:10" ht="11.25">
      <c r="D128" s="242"/>
      <c r="E128" s="242"/>
      <c r="F128" s="242"/>
      <c r="G128" s="242"/>
      <c r="H128" s="242"/>
      <c r="I128" s="242"/>
      <c r="J128" s="242"/>
    </row>
    <row r="129" spans="4:10" ht="11.25">
      <c r="D129" s="242"/>
      <c r="E129" s="242"/>
      <c r="F129" s="242"/>
      <c r="G129" s="242"/>
      <c r="H129" s="242"/>
      <c r="I129" s="242"/>
      <c r="J129" s="242"/>
    </row>
    <row r="130" spans="4:10" ht="11.25">
      <c r="D130" s="242"/>
      <c r="E130" s="242"/>
      <c r="F130" s="242"/>
      <c r="G130" s="242"/>
      <c r="H130" s="242"/>
      <c r="I130" s="242"/>
      <c r="J130" s="242"/>
    </row>
    <row r="131" spans="4:10" ht="11.25">
      <c r="D131" s="242"/>
      <c r="E131" s="242"/>
      <c r="F131" s="242"/>
      <c r="G131" s="242"/>
      <c r="H131" s="242"/>
      <c r="I131" s="242"/>
      <c r="J131" s="242"/>
    </row>
    <row r="132" spans="4:10" ht="11.25">
      <c r="D132" s="242"/>
      <c r="E132" s="242"/>
      <c r="F132" s="242"/>
      <c r="G132" s="242"/>
      <c r="H132" s="242"/>
      <c r="I132" s="242"/>
      <c r="J132" s="242"/>
    </row>
    <row r="133" spans="4:10" ht="11.25">
      <c r="D133" s="242"/>
      <c r="E133" s="242"/>
      <c r="F133" s="242"/>
      <c r="G133" s="242"/>
      <c r="H133" s="242"/>
      <c r="I133" s="242"/>
      <c r="J133" s="242"/>
    </row>
    <row r="134" spans="4:10" ht="11.25">
      <c r="D134" s="242"/>
      <c r="E134" s="242"/>
      <c r="F134" s="242"/>
      <c r="G134" s="242"/>
      <c r="H134" s="242"/>
      <c r="I134" s="242"/>
      <c r="J134" s="242"/>
    </row>
    <row r="135" spans="4:10" ht="11.25">
      <c r="D135" s="242"/>
      <c r="E135" s="242"/>
      <c r="F135" s="242"/>
      <c r="G135" s="242"/>
      <c r="H135" s="242"/>
      <c r="I135" s="242"/>
      <c r="J135" s="242"/>
    </row>
    <row r="136" spans="4:10" ht="11.25">
      <c r="D136" s="242"/>
      <c r="E136" s="242"/>
      <c r="F136" s="242"/>
      <c r="G136" s="242"/>
      <c r="H136" s="242"/>
      <c r="I136" s="242"/>
      <c r="J136" s="242"/>
    </row>
    <row r="137" spans="4:10" ht="11.25">
      <c r="D137" s="242"/>
      <c r="E137" s="242"/>
      <c r="F137" s="242"/>
      <c r="G137" s="242"/>
      <c r="H137" s="242"/>
      <c r="I137" s="242"/>
      <c r="J137" s="242"/>
    </row>
    <row r="138" spans="4:10" ht="11.25">
      <c r="D138" s="242"/>
      <c r="E138" s="242"/>
      <c r="F138" s="242"/>
      <c r="G138" s="242"/>
      <c r="H138" s="242"/>
      <c r="I138" s="242"/>
      <c r="J138" s="242"/>
    </row>
    <row r="139" spans="4:10" ht="11.25">
      <c r="D139" s="242"/>
      <c r="E139" s="242"/>
      <c r="F139" s="242"/>
      <c r="G139" s="242"/>
      <c r="H139" s="242"/>
      <c r="I139" s="242"/>
      <c r="J139" s="242"/>
    </row>
    <row r="140" spans="4:10" ht="11.25">
      <c r="D140" s="242"/>
      <c r="E140" s="242"/>
      <c r="F140" s="242"/>
      <c r="G140" s="242"/>
      <c r="H140" s="242"/>
      <c r="I140" s="242"/>
      <c r="J140" s="242"/>
    </row>
    <row r="141" spans="4:10" ht="11.25">
      <c r="D141" s="242"/>
      <c r="E141" s="242"/>
      <c r="F141" s="242"/>
      <c r="G141" s="242"/>
      <c r="H141" s="242"/>
      <c r="I141" s="242"/>
      <c r="J141" s="242"/>
    </row>
    <row r="142" spans="4:10" ht="11.25">
      <c r="D142" s="242"/>
      <c r="E142" s="242"/>
      <c r="F142" s="242"/>
      <c r="G142" s="242"/>
      <c r="H142" s="242"/>
      <c r="I142" s="242"/>
      <c r="J142" s="242"/>
    </row>
    <row r="143" spans="4:10" ht="11.25">
      <c r="D143" s="242"/>
      <c r="E143" s="242"/>
      <c r="F143" s="242"/>
      <c r="G143" s="242"/>
      <c r="H143" s="242"/>
      <c r="I143" s="242"/>
      <c r="J143" s="242"/>
    </row>
    <row r="144" spans="4:10" ht="11.25">
      <c r="D144" s="242"/>
      <c r="E144" s="242"/>
      <c r="F144" s="242"/>
      <c r="G144" s="242"/>
      <c r="H144" s="242"/>
      <c r="I144" s="242"/>
      <c r="J144" s="242"/>
    </row>
    <row r="145" spans="4:10" ht="11.25">
      <c r="D145" s="242"/>
      <c r="E145" s="242"/>
      <c r="F145" s="242"/>
      <c r="G145" s="242"/>
      <c r="H145" s="242"/>
      <c r="I145" s="242"/>
      <c r="J145" s="242"/>
    </row>
    <row r="146" spans="4:10" ht="11.25">
      <c r="D146" s="242"/>
      <c r="E146" s="242"/>
      <c r="F146" s="242"/>
      <c r="G146" s="242"/>
      <c r="H146" s="242"/>
      <c r="I146" s="242"/>
      <c r="J146" s="242"/>
    </row>
    <row r="147" spans="4:10" ht="11.25">
      <c r="D147" s="242"/>
      <c r="E147" s="242"/>
      <c r="F147" s="242"/>
      <c r="G147" s="242"/>
      <c r="H147" s="242"/>
      <c r="I147" s="242"/>
      <c r="J147" s="242"/>
    </row>
    <row r="148" spans="4:10" ht="11.25">
      <c r="D148" s="242"/>
      <c r="E148" s="242"/>
      <c r="F148" s="242"/>
      <c r="G148" s="242"/>
      <c r="H148" s="242"/>
      <c r="I148" s="242"/>
      <c r="J148" s="242"/>
    </row>
    <row r="149" spans="4:10" ht="11.25">
      <c r="D149" s="242"/>
      <c r="E149" s="242"/>
      <c r="F149" s="242"/>
      <c r="G149" s="242"/>
      <c r="H149" s="242"/>
      <c r="I149" s="242"/>
      <c r="J149" s="242"/>
    </row>
    <row r="202" ht="11.25">
      <c r="B202" s="136" t="s">
        <v>506</v>
      </c>
    </row>
    <row r="203" spans="2:9" ht="11.25">
      <c r="B203" s="136" t="s">
        <v>507</v>
      </c>
      <c r="D203" s="356" t="s">
        <v>508</v>
      </c>
      <c r="E203" s="356"/>
      <c r="F203" s="356"/>
      <c r="G203" s="356"/>
      <c r="H203" s="356"/>
      <c r="I203" s="356"/>
    </row>
    <row r="204" spans="4:9" ht="12" thickBot="1">
      <c r="D204" s="357"/>
      <c r="E204" s="357"/>
      <c r="F204" s="357"/>
      <c r="G204" s="357"/>
      <c r="H204" s="357"/>
      <c r="I204" s="357"/>
    </row>
    <row r="205" spans="1:17" ht="12" thickTop="1">
      <c r="A205" s="137" t="s">
        <v>290</v>
      </c>
      <c r="B205" s="138" t="s">
        <v>411</v>
      </c>
      <c r="C205" s="139" t="s">
        <v>412</v>
      </c>
      <c r="D205" s="139" t="s">
        <v>413</v>
      </c>
      <c r="E205" s="139" t="s">
        <v>414</v>
      </c>
      <c r="F205" s="138" t="s">
        <v>415</v>
      </c>
      <c r="G205" s="138"/>
      <c r="H205" s="138" t="s">
        <v>295</v>
      </c>
      <c r="I205" s="138"/>
      <c r="J205" s="138"/>
      <c r="K205" s="138"/>
      <c r="L205" s="138"/>
      <c r="M205" s="138"/>
      <c r="N205" s="138"/>
      <c r="O205" s="138"/>
      <c r="P205" s="138"/>
      <c r="Q205" s="140"/>
    </row>
    <row r="206" spans="1:17" ht="11.25">
      <c r="A206" s="141"/>
      <c r="B206" s="142"/>
      <c r="C206" s="143"/>
      <c r="D206" s="143"/>
      <c r="E206" s="143"/>
      <c r="F206" s="143" t="s">
        <v>416</v>
      </c>
      <c r="G206" s="143" t="s">
        <v>417</v>
      </c>
      <c r="H206" s="142" t="s">
        <v>418</v>
      </c>
      <c r="I206" s="142"/>
      <c r="J206" s="142"/>
      <c r="K206" s="142"/>
      <c r="L206" s="142"/>
      <c r="M206" s="142"/>
      <c r="N206" s="142"/>
      <c r="O206" s="142"/>
      <c r="P206" s="142"/>
      <c r="Q206" s="144"/>
    </row>
    <row r="207" spans="1:17" ht="11.25">
      <c r="A207" s="141"/>
      <c r="B207" s="142"/>
      <c r="C207" s="143"/>
      <c r="D207" s="143"/>
      <c r="E207" s="143"/>
      <c r="F207" s="143"/>
      <c r="G207" s="143"/>
      <c r="H207" s="143" t="s">
        <v>419</v>
      </c>
      <c r="I207" s="142" t="s">
        <v>420</v>
      </c>
      <c r="J207" s="142"/>
      <c r="K207" s="142"/>
      <c r="L207" s="142"/>
      <c r="M207" s="142"/>
      <c r="N207" s="142"/>
      <c r="O207" s="142"/>
      <c r="P207" s="142"/>
      <c r="Q207" s="144"/>
    </row>
    <row r="208" spans="1:17" ht="11.25">
      <c r="A208" s="141"/>
      <c r="B208" s="142"/>
      <c r="C208" s="143"/>
      <c r="D208" s="143"/>
      <c r="E208" s="143"/>
      <c r="F208" s="143"/>
      <c r="G208" s="143"/>
      <c r="H208" s="143"/>
      <c r="I208" s="142" t="s">
        <v>421</v>
      </c>
      <c r="J208" s="142"/>
      <c r="K208" s="142"/>
      <c r="L208" s="142"/>
      <c r="M208" s="142" t="s">
        <v>422</v>
      </c>
      <c r="N208" s="142"/>
      <c r="O208" s="142"/>
      <c r="P208" s="142"/>
      <c r="Q208" s="144"/>
    </row>
    <row r="209" spans="1:17" ht="11.25">
      <c r="A209" s="141"/>
      <c r="B209" s="142"/>
      <c r="C209" s="143"/>
      <c r="D209" s="143"/>
      <c r="E209" s="143"/>
      <c r="F209" s="143"/>
      <c r="G209" s="143"/>
      <c r="H209" s="143"/>
      <c r="I209" s="143" t="s">
        <v>423</v>
      </c>
      <c r="J209" s="142" t="s">
        <v>424</v>
      </c>
      <c r="K209" s="142"/>
      <c r="L209" s="142"/>
      <c r="M209" s="143" t="s">
        <v>425</v>
      </c>
      <c r="N209" s="143" t="s">
        <v>424</v>
      </c>
      <c r="O209" s="143"/>
      <c r="P209" s="143"/>
      <c r="Q209" s="145"/>
    </row>
    <row r="210" spans="1:17" ht="42">
      <c r="A210" s="141"/>
      <c r="B210" s="142"/>
      <c r="C210" s="143"/>
      <c r="D210" s="143"/>
      <c r="E210" s="143"/>
      <c r="F210" s="143"/>
      <c r="G210" s="143"/>
      <c r="H210" s="143"/>
      <c r="I210" s="143"/>
      <c r="J210" s="146" t="s">
        <v>426</v>
      </c>
      <c r="K210" s="146" t="s">
        <v>427</v>
      </c>
      <c r="L210" s="146" t="s">
        <v>428</v>
      </c>
      <c r="M210" s="143"/>
      <c r="N210" s="146" t="s">
        <v>429</v>
      </c>
      <c r="O210" s="146" t="s">
        <v>426</v>
      </c>
      <c r="P210" s="146" t="s">
        <v>427</v>
      </c>
      <c r="Q210" s="147" t="s">
        <v>428</v>
      </c>
    </row>
    <row r="211" spans="1:17" ht="12" thickBot="1">
      <c r="A211" s="148">
        <v>1</v>
      </c>
      <c r="B211" s="149">
        <v>2</v>
      </c>
      <c r="C211" s="149">
        <v>3</v>
      </c>
      <c r="D211" s="149">
        <v>4</v>
      </c>
      <c r="E211" s="149">
        <v>5</v>
      </c>
      <c r="F211" s="149">
        <v>6</v>
      </c>
      <c r="G211" s="149">
        <v>7</v>
      </c>
      <c r="H211" s="149">
        <v>8</v>
      </c>
      <c r="I211" s="149">
        <v>9</v>
      </c>
      <c r="J211" s="149">
        <v>10</v>
      </c>
      <c r="K211" s="149">
        <v>11</v>
      </c>
      <c r="L211" s="149">
        <v>12</v>
      </c>
      <c r="M211" s="149">
        <v>13</v>
      </c>
      <c r="N211" s="149">
        <v>14</v>
      </c>
      <c r="O211" s="149">
        <v>15</v>
      </c>
      <c r="P211" s="149">
        <v>16</v>
      </c>
      <c r="Q211" s="150">
        <v>17</v>
      </c>
    </row>
    <row r="212" spans="1:17" ht="12.75" thickBot="1" thickTop="1">
      <c r="A212" s="151">
        <v>1</v>
      </c>
      <c r="B212" s="152" t="s">
        <v>430</v>
      </c>
      <c r="C212" s="153" t="s">
        <v>431</v>
      </c>
      <c r="D212" s="154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</row>
    <row r="213" spans="1:17" ht="12" thickTop="1">
      <c r="A213" s="184" t="s">
        <v>443</v>
      </c>
      <c r="B213" s="358" t="s">
        <v>439</v>
      </c>
      <c r="C213" s="359"/>
      <c r="D213" s="359"/>
      <c r="E213" s="360"/>
      <c r="F213" s="360"/>
      <c r="G213" s="360"/>
      <c r="H213" s="360"/>
      <c r="I213" s="360"/>
      <c r="J213" s="359"/>
      <c r="K213" s="359"/>
      <c r="L213" s="359"/>
      <c r="M213" s="360"/>
      <c r="N213" s="359"/>
      <c r="O213" s="359"/>
      <c r="P213" s="359"/>
      <c r="Q213" s="361"/>
    </row>
    <row r="214" spans="1:17" ht="22.5">
      <c r="A214" s="191"/>
      <c r="B214" s="362" t="s">
        <v>450</v>
      </c>
      <c r="C214" s="363"/>
      <c r="D214" s="363"/>
      <c r="E214" s="230"/>
      <c r="F214" s="230"/>
      <c r="G214" s="230"/>
      <c r="H214" s="230"/>
      <c r="I214" s="230"/>
      <c r="J214" s="363"/>
      <c r="K214" s="363"/>
      <c r="L214" s="363"/>
      <c r="M214" s="230"/>
      <c r="N214" s="363"/>
      <c r="O214" s="363"/>
      <c r="P214" s="363"/>
      <c r="Q214" s="364"/>
    </row>
    <row r="215" spans="1:17" ht="22.5">
      <c r="A215" s="191"/>
      <c r="B215" s="362" t="s">
        <v>509</v>
      </c>
      <c r="C215" s="363"/>
      <c r="D215" s="363"/>
      <c r="E215" s="230"/>
      <c r="F215" s="230"/>
      <c r="G215" s="230"/>
      <c r="H215" s="230"/>
      <c r="I215" s="230"/>
      <c r="J215" s="363"/>
      <c r="K215" s="363"/>
      <c r="L215" s="363"/>
      <c r="M215" s="230"/>
      <c r="N215" s="363"/>
      <c r="O215" s="363"/>
      <c r="P215" s="363"/>
      <c r="Q215" s="364"/>
    </row>
    <row r="216" spans="1:17" ht="22.5">
      <c r="A216" s="191"/>
      <c r="B216" s="362" t="s">
        <v>510</v>
      </c>
      <c r="C216" s="363"/>
      <c r="D216" s="284" t="s">
        <v>511</v>
      </c>
      <c r="E216" s="230"/>
      <c r="F216" s="230"/>
      <c r="G216" s="230"/>
      <c r="H216" s="230"/>
      <c r="I216" s="230"/>
      <c r="J216" s="363"/>
      <c r="K216" s="363"/>
      <c r="L216" s="363"/>
      <c r="M216" s="230"/>
      <c r="N216" s="363"/>
      <c r="O216" s="363"/>
      <c r="P216" s="363"/>
      <c r="Q216" s="364"/>
    </row>
    <row r="217" spans="1:17" ht="11.25">
      <c r="A217" s="191"/>
      <c r="B217" s="365" t="s">
        <v>437</v>
      </c>
      <c r="C217" s="363"/>
      <c r="D217" s="36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9"/>
    </row>
    <row r="218" spans="1:17" ht="11.25">
      <c r="A218" s="191"/>
      <c r="B218" s="365"/>
      <c r="C218" s="363"/>
      <c r="D218" s="363"/>
      <c r="E218" s="217"/>
      <c r="F218" s="217"/>
      <c r="G218" s="217"/>
      <c r="H218" s="217"/>
      <c r="I218" s="217"/>
      <c r="J218" s="236"/>
      <c r="K218" s="236"/>
      <c r="L218" s="236"/>
      <c r="M218" s="217"/>
      <c r="N218" s="236"/>
      <c r="O218" s="236"/>
      <c r="P218" s="236"/>
      <c r="Q218" s="237"/>
    </row>
    <row r="219" spans="1:17" ht="11.25">
      <c r="A219" s="366"/>
      <c r="B219" s="365" t="s">
        <v>512</v>
      </c>
      <c r="C219" s="363"/>
      <c r="D219" s="363"/>
      <c r="E219" s="217"/>
      <c r="F219" s="217"/>
      <c r="G219" s="217"/>
      <c r="H219" s="217"/>
      <c r="I219" s="217"/>
      <c r="J219" s="236"/>
      <c r="K219" s="236"/>
      <c r="L219" s="236"/>
      <c r="M219" s="217"/>
      <c r="N219" s="236"/>
      <c r="O219" s="236"/>
      <c r="P219" s="236"/>
      <c r="Q219" s="237"/>
    </row>
    <row r="220" spans="1:17" ht="11.25">
      <c r="A220" s="367" t="s">
        <v>447</v>
      </c>
      <c r="B220" s="368" t="s">
        <v>439</v>
      </c>
      <c r="C220" s="369"/>
      <c r="D220" s="369"/>
      <c r="E220" s="370"/>
      <c r="F220" s="370"/>
      <c r="G220" s="370"/>
      <c r="H220" s="370"/>
      <c r="I220" s="370"/>
      <c r="J220" s="369"/>
      <c r="K220" s="369"/>
      <c r="L220" s="369"/>
      <c r="M220" s="370"/>
      <c r="N220" s="369"/>
      <c r="O220" s="369"/>
      <c r="P220" s="369"/>
      <c r="Q220" s="369"/>
    </row>
    <row r="221" spans="1:17" ht="22.5">
      <c r="A221" s="371"/>
      <c r="B221" s="372" t="s">
        <v>450</v>
      </c>
      <c r="C221" s="201"/>
      <c r="D221" s="201"/>
      <c r="E221" s="197"/>
      <c r="F221" s="197"/>
      <c r="G221" s="197"/>
      <c r="H221" s="197"/>
      <c r="I221" s="197"/>
      <c r="J221" s="201"/>
      <c r="K221" s="201"/>
      <c r="L221" s="201"/>
      <c r="M221" s="197"/>
      <c r="N221" s="201"/>
      <c r="O221" s="201"/>
      <c r="P221" s="201"/>
      <c r="Q221" s="201"/>
    </row>
    <row r="222" spans="1:17" ht="22.5">
      <c r="A222" s="371"/>
      <c r="B222" s="372" t="s">
        <v>509</v>
      </c>
      <c r="C222" s="201"/>
      <c r="D222" s="201"/>
      <c r="E222" s="197"/>
      <c r="F222" s="197"/>
      <c r="G222" s="197"/>
      <c r="H222" s="197"/>
      <c r="I222" s="197"/>
      <c r="J222" s="201"/>
      <c r="K222" s="201"/>
      <c r="L222" s="201"/>
      <c r="M222" s="197"/>
      <c r="N222" s="201"/>
      <c r="O222" s="201"/>
      <c r="P222" s="201"/>
      <c r="Q222" s="201"/>
    </row>
    <row r="223" spans="1:17" ht="22.5">
      <c r="A223" s="371"/>
      <c r="B223" s="372" t="s">
        <v>513</v>
      </c>
      <c r="C223" s="201"/>
      <c r="D223" s="373" t="s">
        <v>514</v>
      </c>
      <c r="E223" s="197"/>
      <c r="F223" s="197"/>
      <c r="G223" s="197"/>
      <c r="H223" s="197"/>
      <c r="I223" s="197"/>
      <c r="J223" s="201"/>
      <c r="K223" s="201"/>
      <c r="L223" s="201"/>
      <c r="M223" s="197"/>
      <c r="N223" s="201"/>
      <c r="O223" s="201"/>
      <c r="P223" s="201"/>
      <c r="Q223" s="201"/>
    </row>
    <row r="224" spans="1:17" ht="11.25">
      <c r="A224" s="371"/>
      <c r="B224" s="196" t="s">
        <v>437</v>
      </c>
      <c r="C224" s="201"/>
      <c r="D224" s="201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1:17" ht="11.25">
      <c r="A225" s="371"/>
      <c r="B225" s="196"/>
      <c r="C225" s="201"/>
      <c r="D225" s="201"/>
      <c r="E225" s="197"/>
      <c r="F225" s="197"/>
      <c r="G225" s="197"/>
      <c r="H225" s="197"/>
      <c r="I225" s="197"/>
      <c r="J225" s="201"/>
      <c r="K225" s="201"/>
      <c r="L225" s="201"/>
      <c r="M225" s="197"/>
      <c r="N225" s="201"/>
      <c r="O225" s="201"/>
      <c r="P225" s="201"/>
      <c r="Q225" s="201"/>
    </row>
    <row r="226" spans="1:17" ht="11.25">
      <c r="A226" s="374"/>
      <c r="B226" s="206" t="s">
        <v>512</v>
      </c>
      <c r="C226" s="207"/>
      <c r="D226" s="207"/>
      <c r="E226" s="375"/>
      <c r="F226" s="375"/>
      <c r="G226" s="375"/>
      <c r="H226" s="375"/>
      <c r="I226" s="375"/>
      <c r="J226" s="207"/>
      <c r="K226" s="207"/>
      <c r="L226" s="207"/>
      <c r="M226" s="375"/>
      <c r="N226" s="207"/>
      <c r="O226" s="207"/>
      <c r="P226" s="207"/>
      <c r="Q226" s="207"/>
    </row>
  </sheetData>
  <sheetProtection/>
  <mergeCells count="65">
    <mergeCell ref="O1:Q1"/>
    <mergeCell ref="A1:M1"/>
    <mergeCell ref="A205:A210"/>
    <mergeCell ref="A95:A100"/>
    <mergeCell ref="B205:B210"/>
    <mergeCell ref="H206:Q206"/>
    <mergeCell ref="E205:E210"/>
    <mergeCell ref="F205:G205"/>
    <mergeCell ref="H205:Q205"/>
    <mergeCell ref="F206:F210"/>
    <mergeCell ref="A220:A226"/>
    <mergeCell ref="D203:I204"/>
    <mergeCell ref="C212:D212"/>
    <mergeCell ref="A213:A218"/>
    <mergeCell ref="I209:I210"/>
    <mergeCell ref="I207:Q207"/>
    <mergeCell ref="I208:L208"/>
    <mergeCell ref="M208:Q208"/>
    <mergeCell ref="N209:Q209"/>
    <mergeCell ref="J209:L209"/>
    <mergeCell ref="G112:H112"/>
    <mergeCell ref="G206:G210"/>
    <mergeCell ref="C205:C210"/>
    <mergeCell ref="F3:G3"/>
    <mergeCell ref="D205:D210"/>
    <mergeCell ref="G113:H113"/>
    <mergeCell ref="H207:H210"/>
    <mergeCell ref="G116:H116"/>
    <mergeCell ref="C36:D36"/>
    <mergeCell ref="B3:B8"/>
    <mergeCell ref="M6:Q6"/>
    <mergeCell ref="N7:Q7"/>
    <mergeCell ref="I7:I8"/>
    <mergeCell ref="H3:Q3"/>
    <mergeCell ref="H4:Q4"/>
    <mergeCell ref="I5:Q5"/>
    <mergeCell ref="M7:M8"/>
    <mergeCell ref="H5:H8"/>
    <mergeCell ref="I6:L6"/>
    <mergeCell ref="M209:M210"/>
    <mergeCell ref="A18:A24"/>
    <mergeCell ref="G4:G8"/>
    <mergeCell ref="J7:L7"/>
    <mergeCell ref="F4:F8"/>
    <mergeCell ref="E3:E8"/>
    <mergeCell ref="C3:C8"/>
    <mergeCell ref="C10:D10"/>
    <mergeCell ref="D3:D8"/>
    <mergeCell ref="A3:A8"/>
    <mergeCell ref="A11:A17"/>
    <mergeCell ref="C108:D108"/>
    <mergeCell ref="C54:D54"/>
    <mergeCell ref="C80:D80"/>
    <mergeCell ref="A108:B108"/>
    <mergeCell ref="A67:A72"/>
    <mergeCell ref="A79:A87"/>
    <mergeCell ref="A61:A66"/>
    <mergeCell ref="A88:A94"/>
    <mergeCell ref="A73:A78"/>
    <mergeCell ref="A101:A106"/>
    <mergeCell ref="A55:A60"/>
    <mergeCell ref="A25:A32"/>
    <mergeCell ref="A47:A53"/>
    <mergeCell ref="A40:A46"/>
    <mergeCell ref="A33:A39"/>
  </mergeCells>
  <printOptions horizontalCentered="1"/>
  <pageMargins left="0.1968503937007874" right="0.1968503937007874" top="0.3937007874015748" bottom="0.1968503937007874" header="0.1968503937007874" footer="0.5118110236220472"/>
  <pageSetup firstPageNumber="26" useFirstPageNumber="1" horizontalDpi="600" verticalDpi="600" orientation="landscape" paperSize="9" scale="67" r:id="rId1"/>
  <headerFooter alignWithMargins="0">
    <oddHeader>&amp;R&amp;9
</oddHeader>
  </headerFooter>
  <rowBreaks count="3" manualBreakCount="3">
    <brk id="46" max="18" man="1"/>
    <brk id="87" max="18" man="1"/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workbookViewId="0" topLeftCell="A1">
      <selection activeCell="G22" sqref="G22"/>
    </sheetView>
  </sheetViews>
  <sheetFormatPr defaultColWidth="9.33203125" defaultRowHeight="12.75"/>
  <cols>
    <col min="1" max="1" width="5.5" style="377" customWidth="1"/>
    <col min="2" max="2" width="42.83203125" style="377" customWidth="1"/>
    <col min="3" max="3" width="6.83203125" style="377" customWidth="1"/>
    <col min="4" max="4" width="9.16015625" style="377" customWidth="1"/>
    <col min="5" max="5" width="13.83203125" style="377" customWidth="1"/>
    <col min="6" max="6" width="12.5" style="377" customWidth="1"/>
    <col min="7" max="7" width="12.33203125" style="377" customWidth="1"/>
    <col min="8" max="8" width="8.16015625" style="377" customWidth="1"/>
    <col min="9" max="9" width="11.5" style="377" customWidth="1"/>
    <col min="10" max="10" width="12" style="377" customWidth="1"/>
    <col min="11" max="11" width="10.33203125" style="377" customWidth="1"/>
    <col min="12" max="12" width="12.83203125" style="377" customWidth="1"/>
    <col min="13" max="13" width="14.83203125" style="377" hidden="1" customWidth="1"/>
    <col min="14" max="16384" width="10.66015625" style="377" customWidth="1"/>
  </cols>
  <sheetData>
    <row r="1" spans="1:12" ht="16.5">
      <c r="A1" s="376" t="s">
        <v>530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6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3" ht="15" customHeight="1">
      <c r="A3" s="379" t="s">
        <v>290</v>
      </c>
      <c r="B3" s="379" t="s">
        <v>531</v>
      </c>
      <c r="C3" s="380" t="s">
        <v>1</v>
      </c>
      <c r="D3" s="380" t="s">
        <v>2</v>
      </c>
      <c r="E3" s="381" t="s">
        <v>532</v>
      </c>
      <c r="F3" s="382" t="s">
        <v>533</v>
      </c>
      <c r="G3" s="383"/>
      <c r="H3" s="383"/>
      <c r="I3" s="384"/>
      <c r="J3" s="381" t="s">
        <v>534</v>
      </c>
      <c r="K3" s="381"/>
      <c r="L3" s="381" t="s">
        <v>535</v>
      </c>
      <c r="M3" s="381" t="s">
        <v>536</v>
      </c>
    </row>
    <row r="4" spans="1:13" ht="15" customHeight="1">
      <c r="A4" s="379"/>
      <c r="B4" s="379"/>
      <c r="C4" s="385"/>
      <c r="D4" s="385"/>
      <c r="E4" s="381"/>
      <c r="F4" s="381" t="s">
        <v>373</v>
      </c>
      <c r="G4" s="386" t="s">
        <v>415</v>
      </c>
      <c r="H4" s="387"/>
      <c r="I4" s="388"/>
      <c r="J4" s="381" t="s">
        <v>373</v>
      </c>
      <c r="K4" s="381" t="s">
        <v>537</v>
      </c>
      <c r="L4" s="381"/>
      <c r="M4" s="381"/>
    </row>
    <row r="5" spans="1:13" ht="18" customHeight="1">
      <c r="A5" s="379"/>
      <c r="B5" s="379"/>
      <c r="C5" s="385"/>
      <c r="D5" s="385"/>
      <c r="E5" s="381"/>
      <c r="F5" s="381"/>
      <c r="G5" s="389" t="s">
        <v>538</v>
      </c>
      <c r="H5" s="386" t="s">
        <v>415</v>
      </c>
      <c r="I5" s="388"/>
      <c r="J5" s="381"/>
      <c r="K5" s="381"/>
      <c r="L5" s="381"/>
      <c r="M5" s="381"/>
    </row>
    <row r="6" spans="1:13" ht="42" customHeight="1">
      <c r="A6" s="379"/>
      <c r="B6" s="379"/>
      <c r="C6" s="390"/>
      <c r="D6" s="390"/>
      <c r="E6" s="381"/>
      <c r="F6" s="381"/>
      <c r="G6" s="391"/>
      <c r="H6" s="392" t="s">
        <v>539</v>
      </c>
      <c r="I6" s="392" t="s">
        <v>540</v>
      </c>
      <c r="J6" s="381"/>
      <c r="K6" s="381"/>
      <c r="L6" s="381"/>
      <c r="M6" s="381"/>
    </row>
    <row r="7" spans="1:13" ht="7.5" customHeight="1">
      <c r="A7" s="393">
        <v>1</v>
      </c>
      <c r="B7" s="393">
        <v>2</v>
      </c>
      <c r="C7" s="393">
        <v>3</v>
      </c>
      <c r="D7" s="393">
        <v>4</v>
      </c>
      <c r="E7" s="393">
        <v>5</v>
      </c>
      <c r="F7" s="393">
        <v>6</v>
      </c>
      <c r="G7" s="393">
        <v>7</v>
      </c>
      <c r="H7" s="393">
        <v>8</v>
      </c>
      <c r="I7" s="393">
        <v>9</v>
      </c>
      <c r="J7" s="393">
        <v>10</v>
      </c>
      <c r="K7" s="393">
        <v>11</v>
      </c>
      <c r="L7" s="393"/>
      <c r="M7" s="393">
        <v>13</v>
      </c>
    </row>
    <row r="8" spans="1:13" ht="24.75" customHeight="1">
      <c r="A8" s="394" t="s">
        <v>305</v>
      </c>
      <c r="B8" s="395" t="s">
        <v>541</v>
      </c>
      <c r="C8" s="396" t="s">
        <v>91</v>
      </c>
      <c r="D8" s="396" t="s">
        <v>233</v>
      </c>
      <c r="E8" s="397">
        <v>3032</v>
      </c>
      <c r="F8" s="397">
        <f aca="true" t="shared" si="0" ref="F8:F19">G8</f>
        <v>30110</v>
      </c>
      <c r="G8" s="397">
        <v>30110</v>
      </c>
      <c r="H8" s="394" t="s">
        <v>431</v>
      </c>
      <c r="I8" s="394" t="s">
        <v>431</v>
      </c>
      <c r="J8" s="397">
        <v>31295</v>
      </c>
      <c r="K8" s="394" t="s">
        <v>431</v>
      </c>
      <c r="L8" s="397">
        <f aca="true" t="shared" si="1" ref="L8:L24">E8+F8-J8</f>
        <v>1847</v>
      </c>
      <c r="M8" s="397">
        <v>0</v>
      </c>
    </row>
    <row r="9" spans="1:13" ht="24.75" customHeight="1">
      <c r="A9" s="394" t="s">
        <v>308</v>
      </c>
      <c r="B9" s="395" t="s">
        <v>542</v>
      </c>
      <c r="C9" s="396" t="s">
        <v>91</v>
      </c>
      <c r="D9" s="396" t="s">
        <v>233</v>
      </c>
      <c r="E9" s="397">
        <v>4008</v>
      </c>
      <c r="F9" s="397">
        <f t="shared" si="0"/>
        <v>1580</v>
      </c>
      <c r="G9" s="397">
        <v>1580</v>
      </c>
      <c r="H9" s="394" t="s">
        <v>431</v>
      </c>
      <c r="I9" s="394" t="s">
        <v>431</v>
      </c>
      <c r="J9" s="397">
        <v>2330</v>
      </c>
      <c r="K9" s="394" t="s">
        <v>431</v>
      </c>
      <c r="L9" s="397">
        <f t="shared" si="1"/>
        <v>3258</v>
      </c>
      <c r="M9" s="397">
        <v>0</v>
      </c>
    </row>
    <row r="10" spans="1:13" ht="24.75" customHeight="1">
      <c r="A10" s="394" t="s">
        <v>310</v>
      </c>
      <c r="B10" s="395" t="s">
        <v>543</v>
      </c>
      <c r="C10" s="396" t="s">
        <v>91</v>
      </c>
      <c r="D10" s="396" t="s">
        <v>96</v>
      </c>
      <c r="E10" s="397">
        <v>1153</v>
      </c>
      <c r="F10" s="397">
        <f t="shared" si="0"/>
        <v>3100</v>
      </c>
      <c r="G10" s="397">
        <v>3100</v>
      </c>
      <c r="H10" s="394" t="s">
        <v>431</v>
      </c>
      <c r="I10" s="394" t="s">
        <v>431</v>
      </c>
      <c r="J10" s="397">
        <v>4253</v>
      </c>
      <c r="K10" s="394" t="s">
        <v>431</v>
      </c>
      <c r="L10" s="397">
        <f t="shared" si="1"/>
        <v>0</v>
      </c>
      <c r="M10" s="397">
        <v>0</v>
      </c>
    </row>
    <row r="11" spans="1:13" ht="24.75" customHeight="1">
      <c r="A11" s="394" t="s">
        <v>312</v>
      </c>
      <c r="B11" s="395" t="s">
        <v>544</v>
      </c>
      <c r="C11" s="396" t="s">
        <v>91</v>
      </c>
      <c r="D11" s="396" t="s">
        <v>96</v>
      </c>
      <c r="E11" s="397">
        <v>3291</v>
      </c>
      <c r="F11" s="397">
        <f t="shared" si="0"/>
        <v>7722</v>
      </c>
      <c r="G11" s="397">
        <v>7722</v>
      </c>
      <c r="H11" s="394" t="s">
        <v>431</v>
      </c>
      <c r="I11" s="394" t="s">
        <v>431</v>
      </c>
      <c r="J11" s="397">
        <v>8922</v>
      </c>
      <c r="K11" s="394" t="s">
        <v>431</v>
      </c>
      <c r="L11" s="397">
        <f t="shared" si="1"/>
        <v>2091</v>
      </c>
      <c r="M11" s="397">
        <v>0</v>
      </c>
    </row>
    <row r="12" spans="1:13" ht="24.75" customHeight="1">
      <c r="A12" s="394" t="s">
        <v>314</v>
      </c>
      <c r="B12" s="395" t="s">
        <v>545</v>
      </c>
      <c r="C12" s="396" t="s">
        <v>91</v>
      </c>
      <c r="D12" s="396" t="s">
        <v>96</v>
      </c>
      <c r="E12" s="397">
        <v>42168</v>
      </c>
      <c r="F12" s="397">
        <f t="shared" si="0"/>
        <v>31600</v>
      </c>
      <c r="G12" s="397">
        <v>31600</v>
      </c>
      <c r="H12" s="394" t="s">
        <v>431</v>
      </c>
      <c r="I12" s="394" t="s">
        <v>431</v>
      </c>
      <c r="J12" s="397">
        <v>65768</v>
      </c>
      <c r="K12" s="394" t="s">
        <v>431</v>
      </c>
      <c r="L12" s="397">
        <f t="shared" si="1"/>
        <v>8000</v>
      </c>
      <c r="M12" s="397">
        <v>0</v>
      </c>
    </row>
    <row r="13" spans="1:13" ht="24.75" customHeight="1">
      <c r="A13" s="394" t="s">
        <v>316</v>
      </c>
      <c r="B13" s="395" t="s">
        <v>546</v>
      </c>
      <c r="C13" s="396" t="s">
        <v>91</v>
      </c>
      <c r="D13" s="396" t="s">
        <v>96</v>
      </c>
      <c r="E13" s="397">
        <v>3608</v>
      </c>
      <c r="F13" s="397">
        <f t="shared" si="0"/>
        <v>39000</v>
      </c>
      <c r="G13" s="397">
        <v>39000</v>
      </c>
      <c r="H13" s="394" t="s">
        <v>431</v>
      </c>
      <c r="I13" s="394" t="s">
        <v>431</v>
      </c>
      <c r="J13" s="397">
        <v>36000</v>
      </c>
      <c r="K13" s="394" t="s">
        <v>431</v>
      </c>
      <c r="L13" s="397">
        <f t="shared" si="1"/>
        <v>6608</v>
      </c>
      <c r="M13" s="397">
        <v>0</v>
      </c>
    </row>
    <row r="14" spans="1:13" ht="24.75" customHeight="1">
      <c r="A14" s="394" t="s">
        <v>318</v>
      </c>
      <c r="B14" s="398" t="s">
        <v>546</v>
      </c>
      <c r="C14" s="399" t="s">
        <v>547</v>
      </c>
      <c r="D14" s="399" t="s">
        <v>548</v>
      </c>
      <c r="E14" s="400">
        <v>8496</v>
      </c>
      <c r="F14" s="397">
        <f t="shared" si="0"/>
        <v>42650</v>
      </c>
      <c r="G14" s="400">
        <v>42650</v>
      </c>
      <c r="H14" s="401" t="s">
        <v>431</v>
      </c>
      <c r="I14" s="401" t="s">
        <v>431</v>
      </c>
      <c r="J14" s="400">
        <v>43546</v>
      </c>
      <c r="K14" s="401" t="s">
        <v>431</v>
      </c>
      <c r="L14" s="397">
        <f t="shared" si="1"/>
        <v>7600</v>
      </c>
      <c r="M14" s="400">
        <v>0</v>
      </c>
    </row>
    <row r="15" spans="1:13" ht="24.75" customHeight="1">
      <c r="A15" s="394" t="s">
        <v>320</v>
      </c>
      <c r="B15" s="395" t="s">
        <v>549</v>
      </c>
      <c r="C15" s="396" t="s">
        <v>145</v>
      </c>
      <c r="D15" s="396" t="s">
        <v>263</v>
      </c>
      <c r="E15" s="397">
        <v>2565</v>
      </c>
      <c r="F15" s="397">
        <f t="shared" si="0"/>
        <v>10100</v>
      </c>
      <c r="G15" s="397">
        <v>10100</v>
      </c>
      <c r="H15" s="394" t="s">
        <v>431</v>
      </c>
      <c r="I15" s="394" t="s">
        <v>431</v>
      </c>
      <c r="J15" s="397">
        <v>12539</v>
      </c>
      <c r="K15" s="394" t="s">
        <v>431</v>
      </c>
      <c r="L15" s="397">
        <f t="shared" si="1"/>
        <v>126</v>
      </c>
      <c r="M15" s="397">
        <v>0</v>
      </c>
    </row>
    <row r="16" spans="1:13" ht="24.75" customHeight="1">
      <c r="A16" s="394" t="s">
        <v>322</v>
      </c>
      <c r="B16" s="395" t="s">
        <v>550</v>
      </c>
      <c r="C16" s="396" t="s">
        <v>547</v>
      </c>
      <c r="D16" s="396" t="s">
        <v>551</v>
      </c>
      <c r="E16" s="397">
        <v>22043</v>
      </c>
      <c r="F16" s="397">
        <f t="shared" si="0"/>
        <v>53200</v>
      </c>
      <c r="G16" s="397">
        <v>53200</v>
      </c>
      <c r="H16" s="394" t="s">
        <v>431</v>
      </c>
      <c r="I16" s="394" t="s">
        <v>431</v>
      </c>
      <c r="J16" s="397">
        <v>50600</v>
      </c>
      <c r="K16" s="394" t="s">
        <v>431</v>
      </c>
      <c r="L16" s="397">
        <f t="shared" si="1"/>
        <v>24643</v>
      </c>
      <c r="M16" s="397">
        <v>0</v>
      </c>
    </row>
    <row r="17" spans="1:13" ht="24.75" customHeight="1">
      <c r="A17" s="394" t="s">
        <v>324</v>
      </c>
      <c r="B17" s="395" t="s">
        <v>552</v>
      </c>
      <c r="C17" s="396" t="s">
        <v>547</v>
      </c>
      <c r="D17" s="396" t="s">
        <v>551</v>
      </c>
      <c r="E17" s="397">
        <v>35229</v>
      </c>
      <c r="F17" s="397">
        <f t="shared" si="0"/>
        <v>85600</v>
      </c>
      <c r="G17" s="397">
        <v>85600</v>
      </c>
      <c r="H17" s="394" t="s">
        <v>431</v>
      </c>
      <c r="I17" s="394" t="s">
        <v>431</v>
      </c>
      <c r="J17" s="397">
        <v>120829</v>
      </c>
      <c r="K17" s="394" t="s">
        <v>431</v>
      </c>
      <c r="L17" s="397">
        <f t="shared" si="1"/>
        <v>0</v>
      </c>
      <c r="M17" s="397">
        <v>0</v>
      </c>
    </row>
    <row r="18" spans="1:13" ht="24.75" customHeight="1">
      <c r="A18" s="394" t="s">
        <v>326</v>
      </c>
      <c r="B18" s="395" t="s">
        <v>552</v>
      </c>
      <c r="C18" s="396" t="s">
        <v>547</v>
      </c>
      <c r="D18" s="396" t="s">
        <v>548</v>
      </c>
      <c r="E18" s="397">
        <v>386</v>
      </c>
      <c r="F18" s="397">
        <f t="shared" si="0"/>
        <v>0</v>
      </c>
      <c r="G18" s="397">
        <v>0</v>
      </c>
      <c r="H18" s="394" t="s">
        <v>431</v>
      </c>
      <c r="I18" s="394" t="s">
        <v>431</v>
      </c>
      <c r="J18" s="397">
        <v>386</v>
      </c>
      <c r="K18" s="394" t="s">
        <v>431</v>
      </c>
      <c r="L18" s="397">
        <f t="shared" si="1"/>
        <v>0</v>
      </c>
      <c r="M18" s="397">
        <v>0</v>
      </c>
    </row>
    <row r="19" spans="1:13" ht="24.75" customHeight="1">
      <c r="A19" s="394" t="s">
        <v>328</v>
      </c>
      <c r="B19" s="398" t="s">
        <v>553</v>
      </c>
      <c r="C19" s="399" t="s">
        <v>59</v>
      </c>
      <c r="D19" s="399" t="s">
        <v>74</v>
      </c>
      <c r="E19" s="400">
        <v>24</v>
      </c>
      <c r="F19" s="397">
        <f t="shared" si="0"/>
        <v>20200</v>
      </c>
      <c r="G19" s="400">
        <v>20200</v>
      </c>
      <c r="H19" s="401" t="s">
        <v>431</v>
      </c>
      <c r="I19" s="401" t="s">
        <v>431</v>
      </c>
      <c r="J19" s="400">
        <v>20224</v>
      </c>
      <c r="K19" s="401" t="s">
        <v>431</v>
      </c>
      <c r="L19" s="397">
        <f t="shared" si="1"/>
        <v>0</v>
      </c>
      <c r="M19" s="400"/>
    </row>
    <row r="20" spans="1:13" ht="24.75" customHeight="1">
      <c r="A20" s="394" t="s">
        <v>330</v>
      </c>
      <c r="B20" s="398" t="s">
        <v>554</v>
      </c>
      <c r="C20" s="399" t="s">
        <v>547</v>
      </c>
      <c r="D20" s="399" t="s">
        <v>555</v>
      </c>
      <c r="E20" s="400">
        <v>4.96</v>
      </c>
      <c r="F20" s="400">
        <v>0</v>
      </c>
      <c r="G20" s="400">
        <v>0</v>
      </c>
      <c r="H20" s="401" t="s">
        <v>431</v>
      </c>
      <c r="I20" s="401" t="s">
        <v>431</v>
      </c>
      <c r="J20" s="400">
        <v>0</v>
      </c>
      <c r="K20" s="401" t="s">
        <v>431</v>
      </c>
      <c r="L20" s="402">
        <f t="shared" si="1"/>
        <v>4.96</v>
      </c>
      <c r="M20" s="400">
        <v>0</v>
      </c>
    </row>
    <row r="21" spans="1:13" ht="24.75" customHeight="1">
      <c r="A21" s="394" t="s">
        <v>332</v>
      </c>
      <c r="B21" s="403" t="s">
        <v>307</v>
      </c>
      <c r="C21" s="404" t="s">
        <v>37</v>
      </c>
      <c r="D21" s="404" t="s">
        <v>556</v>
      </c>
      <c r="E21" s="400">
        <v>9</v>
      </c>
      <c r="F21" s="397">
        <v>1</v>
      </c>
      <c r="G21" s="400">
        <v>1</v>
      </c>
      <c r="H21" s="401"/>
      <c r="I21" s="401"/>
      <c r="J21" s="400">
        <v>0</v>
      </c>
      <c r="K21" s="401"/>
      <c r="L21" s="397">
        <f t="shared" si="1"/>
        <v>10</v>
      </c>
      <c r="M21" s="400"/>
    </row>
    <row r="22" spans="1:13" ht="24.75" customHeight="1">
      <c r="A22" s="394" t="s">
        <v>334</v>
      </c>
      <c r="B22" s="403" t="s">
        <v>307</v>
      </c>
      <c r="C22" s="404" t="s">
        <v>37</v>
      </c>
      <c r="D22" s="404" t="s">
        <v>42</v>
      </c>
      <c r="E22" s="400">
        <v>0</v>
      </c>
      <c r="F22" s="397">
        <f>G22</f>
        <v>3005</v>
      </c>
      <c r="G22" s="400">
        <v>3005</v>
      </c>
      <c r="H22" s="401"/>
      <c r="I22" s="401"/>
      <c r="J22" s="400">
        <v>3005</v>
      </c>
      <c r="K22" s="401"/>
      <c r="L22" s="397">
        <f t="shared" si="1"/>
        <v>0</v>
      </c>
      <c r="M22" s="400"/>
    </row>
    <row r="23" spans="1:13" ht="24.75" customHeight="1">
      <c r="A23" s="394" t="s">
        <v>336</v>
      </c>
      <c r="B23" s="403" t="s">
        <v>307</v>
      </c>
      <c r="C23" s="404" t="s">
        <v>37</v>
      </c>
      <c r="D23" s="404" t="s">
        <v>557</v>
      </c>
      <c r="E23" s="400">
        <v>0</v>
      </c>
      <c r="F23" s="397">
        <f>G23</f>
        <v>1000</v>
      </c>
      <c r="G23" s="400">
        <v>1000</v>
      </c>
      <c r="H23" s="401" t="s">
        <v>431</v>
      </c>
      <c r="I23" s="401" t="s">
        <v>431</v>
      </c>
      <c r="J23" s="400">
        <v>1000</v>
      </c>
      <c r="K23" s="401" t="s">
        <v>431</v>
      </c>
      <c r="L23" s="397">
        <f t="shared" si="1"/>
        <v>0</v>
      </c>
      <c r="M23" s="400"/>
    </row>
    <row r="24" spans="1:13" ht="24.75" customHeight="1" thickBot="1">
      <c r="A24" s="394" t="s">
        <v>338</v>
      </c>
      <c r="B24" s="403" t="s">
        <v>307</v>
      </c>
      <c r="C24" s="404" t="s">
        <v>132</v>
      </c>
      <c r="D24" s="404" t="s">
        <v>558</v>
      </c>
      <c r="E24" s="400">
        <v>8</v>
      </c>
      <c r="F24" s="397">
        <f>G24</f>
        <v>4516</v>
      </c>
      <c r="G24" s="400">
        <v>4516</v>
      </c>
      <c r="H24" s="401" t="s">
        <v>431</v>
      </c>
      <c r="I24" s="401" t="s">
        <v>431</v>
      </c>
      <c r="J24" s="400">
        <v>4500</v>
      </c>
      <c r="K24" s="401" t="s">
        <v>431</v>
      </c>
      <c r="L24" s="397">
        <f t="shared" si="1"/>
        <v>24</v>
      </c>
      <c r="M24" s="400"/>
    </row>
    <row r="25" spans="1:13" s="410" customFormat="1" ht="24.75" customHeight="1" thickBot="1" thickTop="1">
      <c r="A25" s="405" t="s">
        <v>559</v>
      </c>
      <c r="B25" s="406"/>
      <c r="C25" s="407"/>
      <c r="D25" s="407"/>
      <c r="E25" s="408">
        <f>SUM(E8:E24)</f>
        <v>126024.96</v>
      </c>
      <c r="F25" s="408">
        <f>SUM(F8:F24)</f>
        <v>333384</v>
      </c>
      <c r="G25" s="408">
        <f>SUM(G8:G24)</f>
        <v>333384</v>
      </c>
      <c r="H25" s="408">
        <f>SUM(H8:H17)</f>
        <v>0</v>
      </c>
      <c r="I25" s="408">
        <f>SUM(I8:I17)</f>
        <v>0</v>
      </c>
      <c r="J25" s="408">
        <f>SUM(J8:J24)</f>
        <v>405197</v>
      </c>
      <c r="K25" s="408">
        <f>SUM(K8:K24)</f>
        <v>0</v>
      </c>
      <c r="L25" s="408">
        <f>SUM(L8:L24)</f>
        <v>54211.96</v>
      </c>
      <c r="M25" s="409">
        <f>SUM(M8:M17)</f>
        <v>0</v>
      </c>
    </row>
    <row r="26" ht="12.75" customHeight="1" thickTop="1"/>
    <row r="27" ht="12.75" customHeight="1">
      <c r="A27" s="411"/>
    </row>
    <row r="28" spans="1:6" ht="12.75">
      <c r="A28" s="411"/>
      <c r="F28" s="412"/>
    </row>
    <row r="29" spans="1:6" ht="12.75">
      <c r="A29" s="411"/>
      <c r="F29" s="412"/>
    </row>
    <row r="30" spans="1:6" ht="12.75">
      <c r="A30" s="411"/>
      <c r="F30" s="412"/>
    </row>
  </sheetData>
  <sheetProtection/>
  <mergeCells count="17">
    <mergeCell ref="H5:I5"/>
    <mergeCell ref="D3:D6"/>
    <mergeCell ref="C3:C6"/>
    <mergeCell ref="M3:M6"/>
    <mergeCell ref="J4:J6"/>
    <mergeCell ref="K4:K6"/>
    <mergeCell ref="L3:L6"/>
    <mergeCell ref="A25:B25"/>
    <mergeCell ref="J3:K3"/>
    <mergeCell ref="A1:L1"/>
    <mergeCell ref="A3:A6"/>
    <mergeCell ref="B3:B6"/>
    <mergeCell ref="E3:E6"/>
    <mergeCell ref="F4:F6"/>
    <mergeCell ref="F3:I3"/>
    <mergeCell ref="G5:G6"/>
    <mergeCell ref="G4:I4"/>
  </mergeCells>
  <printOptions horizontalCentered="1"/>
  <pageMargins left="0.4330708661417323" right="0.4330708661417323" top="0.3937007874015748" bottom="0.2755905511811024" header="0.35433070866141736" footer="0.2755905511811024"/>
  <pageSetup firstPageNumber="24" useFirstPageNumber="1" horizontalDpi="600" verticalDpi="600" orientation="landscape" paperSize="9" scale="95" r:id="rId1"/>
  <headerFooter alignWithMargins="0">
    <oddHeader>&amp;R&amp;9Załącznik NR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dcterms:modified xsi:type="dcterms:W3CDTF">2009-07-02T09:43:09Z</dcterms:modified>
  <cp:category/>
  <cp:version/>
  <cp:contentType/>
  <cp:contentStatus/>
</cp:coreProperties>
</file>