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80" activeTab="1"/>
  </bookViews>
  <sheets>
    <sheet name="zał nr 1" sheetId="1" r:id="rId1"/>
    <sheet name="zał nr 2" sheetId="2" r:id="rId2"/>
    <sheet name="6WPI=3" sheetId="3" r:id="rId3"/>
    <sheet name="7 FS=4" sheetId="4" r:id="rId4"/>
    <sheet name="11 PFOś=5" sheetId="5" r:id="rId5"/>
  </sheets>
  <definedNames>
    <definedName name="_xlnm.Print_Area" localSheetId="3">'7 FS=4'!$A$1:$S$284</definedName>
  </definedNames>
  <calcPr fullCalcOnLoad="1"/>
</workbook>
</file>

<file path=xl/sharedStrings.xml><?xml version="1.0" encoding="utf-8"?>
<sst xmlns="http://schemas.openxmlformats.org/spreadsheetml/2006/main" count="1142" uniqueCount="767">
  <si>
    <t>12 089,00</t>
  </si>
  <si>
    <t>605 554,00</t>
  </si>
  <si>
    <t>41 816,00</t>
  </si>
  <si>
    <t>647 370,00</t>
  </si>
  <si>
    <t>252,00</t>
  </si>
  <si>
    <t>62 270,00</t>
  </si>
  <si>
    <t>884,00</t>
  </si>
  <si>
    <t>63 154,00</t>
  </si>
  <si>
    <t>10 100,00</t>
  </si>
  <si>
    <t>144,00</t>
  </si>
  <si>
    <t>10 244,00</t>
  </si>
  <si>
    <t>15 200,00</t>
  </si>
  <si>
    <t>10 106,00</t>
  </si>
  <si>
    <t>Zakup pomocy naukowych, dydaktycznych i książek</t>
  </si>
  <si>
    <t>400,00</t>
  </si>
  <si>
    <t>9 530,00</t>
  </si>
  <si>
    <t>Zakup materiałów papierniczych do sprzętu drukarskiego i urządzeń kserograficznych</t>
  </si>
  <si>
    <t>1 000,00</t>
  </si>
  <si>
    <t>Zakup akcesoriów komputerowych, w tym programów i licencji</t>
  </si>
  <si>
    <t>4 300,00</t>
  </si>
  <si>
    <t>13 181 610,00</t>
  </si>
  <si>
    <t>263 355,00</t>
  </si>
  <si>
    <t>13 444 965,00</t>
  </si>
  <si>
    <t>2 069,00</t>
  </si>
  <si>
    <t>1 149 822,00</t>
  </si>
  <si>
    <t>2 166,00</t>
  </si>
  <si>
    <t>1 151 988,00</t>
  </si>
  <si>
    <t>184 359,00</t>
  </si>
  <si>
    <t>384,00</t>
  </si>
  <si>
    <t>184 743,00</t>
  </si>
  <si>
    <t>11 991,00</t>
  </si>
  <si>
    <t>64 000,00</t>
  </si>
  <si>
    <t>75 991,00</t>
  </si>
  <si>
    <t>2 550,00</t>
  </si>
  <si>
    <t>10 610,00</t>
  </si>
  <si>
    <t>13 160,00</t>
  </si>
  <si>
    <t>1 700,00</t>
  </si>
  <si>
    <t>22 250,00</t>
  </si>
  <si>
    <t>23 950,00</t>
  </si>
  <si>
    <t>Zakup energii</t>
  </si>
  <si>
    <t>417 762,00</t>
  </si>
  <si>
    <t>6 176,00</t>
  </si>
  <si>
    <t>423 938,00</t>
  </si>
  <si>
    <t>161 235,00</t>
  </si>
  <si>
    <t>100 000,00</t>
  </si>
  <si>
    <t>261 235,00</t>
  </si>
  <si>
    <t>19 273,00</t>
  </si>
  <si>
    <t>19 785,00</t>
  </si>
  <si>
    <t>39 058,00</t>
  </si>
  <si>
    <t>3 401,00</t>
  </si>
  <si>
    <t>19 715,00</t>
  </si>
  <si>
    <t>23 116,00</t>
  </si>
  <si>
    <t>850,00</t>
  </si>
  <si>
    <t>600,00</t>
  </si>
  <si>
    <t>1 450,00</t>
  </si>
  <si>
    <t>Strona 2 z 3</t>
  </si>
  <si>
    <t>1 689,00</t>
  </si>
  <si>
    <t>15 600,00</t>
  </si>
  <si>
    <t>17 289,00</t>
  </si>
  <si>
    <t>851</t>
  </si>
  <si>
    <t>Ochrona zdrowia</t>
  </si>
  <si>
    <t>6 896 267,00</t>
  </si>
  <si>
    <t>58 460,00</t>
  </si>
  <si>
    <t>7 081,00</t>
  </si>
  <si>
    <t>8 081,00</t>
  </si>
  <si>
    <t>31 300,00</t>
  </si>
  <si>
    <t>- 1 000,00</t>
  </si>
  <si>
    <t>30 300,00</t>
  </si>
  <si>
    <t>4 974 214,00</t>
  </si>
  <si>
    <t>- 2 718,00</t>
  </si>
  <si>
    <t>4 971 496,00</t>
  </si>
  <si>
    <t>Placówki opiekuńczo-wychowawcze</t>
  </si>
  <si>
    <t>1 766 654,00</t>
  </si>
  <si>
    <t>4 941,00</t>
  </si>
  <si>
    <t>1 771 595,00</t>
  </si>
  <si>
    <t>Dotacje celowe przekazane dla powiatu na zadania bieżące realizowane na podstawie porozumień (umów) między jednostkami samorządu terytorialnego</t>
  </si>
  <si>
    <t>618 570,00</t>
  </si>
  <si>
    <t>75 000,00</t>
  </si>
  <si>
    <t>693 570,00</t>
  </si>
  <si>
    <t>Świadczenia społeczne</t>
  </si>
  <si>
    <t>207 059,00</t>
  </si>
  <si>
    <t>- 70 059,00</t>
  </si>
  <si>
    <t>137 000,00</t>
  </si>
  <si>
    <t>Rodziny zastępcze</t>
  </si>
  <si>
    <t>2 793 744,00</t>
  </si>
  <si>
    <t>7 141,00</t>
  </si>
  <si>
    <t>2 800 885,00</t>
  </si>
  <si>
    <t>248 747,00</t>
  </si>
  <si>
    <t>50 000,00</t>
  </si>
  <si>
    <t>298 747,00</t>
  </si>
  <si>
    <t>2 158 524,00</t>
  </si>
  <si>
    <t>- 87 355,00</t>
  </si>
  <si>
    <t>2 071 169,00</t>
  </si>
  <si>
    <t>158 124,00</t>
  </si>
  <si>
    <t>35 696,00</t>
  </si>
  <si>
    <t>193 820,00</t>
  </si>
  <si>
    <t>7 400,00</t>
  </si>
  <si>
    <t>8 800,00</t>
  </si>
  <si>
    <t>16 200,00</t>
  </si>
  <si>
    <t>Ośrodki adopcyjno-opiekuńcze</t>
  </si>
  <si>
    <t>16 000,00</t>
  </si>
  <si>
    <t>- 8 800,00</t>
  </si>
  <si>
    <t>7 200,00</t>
  </si>
  <si>
    <t>Dotacje celowe przekazane gminie na zadania bieżące realizowane na podstawie porozumień (umów) między jednostkami samorządu terytorialnego</t>
  </si>
  <si>
    <t>4 500,00</t>
  </si>
  <si>
    <t>- 3 500,00</t>
  </si>
  <si>
    <t>Podróże służbowe krajowe</t>
  </si>
  <si>
    <t>800,00</t>
  </si>
  <si>
    <t>- 800,00</t>
  </si>
  <si>
    <t xml:space="preserve">Szkolenia pracowników niebędących członkami korpusu służby cywilnej </t>
  </si>
  <si>
    <t>- 1 700,00</t>
  </si>
  <si>
    <t>3 596 313,00</t>
  </si>
  <si>
    <t>- 12 954,00</t>
  </si>
  <si>
    <t>3 583 359,00</t>
  </si>
  <si>
    <t>2 262 835,00</t>
  </si>
  <si>
    <t>2 264 010,00</t>
  </si>
  <si>
    <t>46 500,00</t>
  </si>
  <si>
    <t>47 675,00</t>
  </si>
  <si>
    <t>837 461,00</t>
  </si>
  <si>
    <t>- 14 129,00</t>
  </si>
  <si>
    <t>823 332,00</t>
  </si>
  <si>
    <t>14 864,00</t>
  </si>
  <si>
    <t>- 14 864,00</t>
  </si>
  <si>
    <t>101 744,00</t>
  </si>
  <si>
    <t>- 17 747,00</t>
  </si>
  <si>
    <t>83 997,00</t>
  </si>
  <si>
    <t>3 533,00</t>
  </si>
  <si>
    <t>1 269,00</t>
  </si>
  <si>
    <t>4 802,00</t>
  </si>
  <si>
    <t>17 618,00</t>
  </si>
  <si>
    <t>163,00</t>
  </si>
  <si>
    <t>17 781,00</t>
  </si>
  <si>
    <t>Strona 3 z 3</t>
  </si>
  <si>
    <t>574,00</t>
  </si>
  <si>
    <t>206,00</t>
  </si>
  <si>
    <t>780,00</t>
  </si>
  <si>
    <t>110 909,00</t>
  </si>
  <si>
    <t>26 619,00</t>
  </si>
  <si>
    <t>137 528,00</t>
  </si>
  <si>
    <t>63 632,00</t>
  </si>
  <si>
    <t>3 280,00</t>
  </si>
  <si>
    <t>66 912,00</t>
  </si>
  <si>
    <t>343 436,00</t>
  </si>
  <si>
    <t>- 21 701,00</t>
  </si>
  <si>
    <t>321 735,00</t>
  </si>
  <si>
    <t>11 071,00</t>
  </si>
  <si>
    <t>1 645,00</t>
  </si>
  <si>
    <t>- 1 145,00</t>
  </si>
  <si>
    <t>500,00</t>
  </si>
  <si>
    <t>220,00</t>
  </si>
  <si>
    <t>1 020,00</t>
  </si>
  <si>
    <t>1 638,00</t>
  </si>
  <si>
    <t>2 138,00</t>
  </si>
  <si>
    <t>- 2 900,00</t>
  </si>
  <si>
    <t>3 547 071,00</t>
  </si>
  <si>
    <t>55 392,00</t>
  </si>
  <si>
    <t>3 602 463,00</t>
  </si>
  <si>
    <t>1 907 490,00</t>
  </si>
  <si>
    <t>55 380,00</t>
  </si>
  <si>
    <t>1 962 870,00</t>
  </si>
  <si>
    <t>26 012,00</t>
  </si>
  <si>
    <t>26 392,00</t>
  </si>
  <si>
    <t>4 550,00</t>
  </si>
  <si>
    <t>55 000,00</t>
  </si>
  <si>
    <t>59 550,00</t>
  </si>
  <si>
    <t>1 244 056,00</t>
  </si>
  <si>
    <t>1 244 068,00</t>
  </si>
  <si>
    <t>4 554,00</t>
  </si>
  <si>
    <t>4 566,00</t>
  </si>
  <si>
    <t>86 849 011,00</t>
  </si>
  <si>
    <t>87 017 888,00</t>
  </si>
  <si>
    <t>Strona 4 z 3</t>
  </si>
  <si>
    <t>60014</t>
  </si>
  <si>
    <t>85333</t>
  </si>
  <si>
    <t>71015</t>
  </si>
  <si>
    <t>85204</t>
  </si>
  <si>
    <t>85226</t>
  </si>
  <si>
    <t>85295</t>
  </si>
  <si>
    <t>80123</t>
  </si>
  <si>
    <t>Wyszczególnienie</t>
  </si>
  <si>
    <t>4.</t>
  </si>
  <si>
    <t>Dział</t>
  </si>
  <si>
    <t>Rozdział</t>
  </si>
  <si>
    <t>w tym:</t>
  </si>
  <si>
    <t>ogółem</t>
  </si>
  <si>
    <t>Wydatki</t>
  </si>
  <si>
    <t>1.</t>
  </si>
  <si>
    <t>2.</t>
  </si>
  <si>
    <t>3.</t>
  </si>
  <si>
    <t>5.</t>
  </si>
  <si>
    <t>6.</t>
  </si>
  <si>
    <t>Rozdz.</t>
  </si>
  <si>
    <t>w złotych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</si>
  <si>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</si>
  <si>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</si>
  <si>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</si>
  <si>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</si>
  <si>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</si>
  <si>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</si>
  <si>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</si>
  <si>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</si>
  <si>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</si>
  <si>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</si>
  <si>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</si>
  <si>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</si>
  <si>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</si>
  <si>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</si>
  <si>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</si>
  <si>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</si>
  <si>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</si>
  <si>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</si>
  <si>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</si>
  <si>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</si>
  <si>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</si>
  <si>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</si>
  <si>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</si>
  <si>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</si>
  <si>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Nazwa zadania inwestycyjnego
i okres realizacji
(w latach)</t>
  </si>
  <si>
    <t>pożyczki
i kredyty</t>
  </si>
  <si>
    <t>Wydatki
w okresie realizacji Projektu (całkowita wartość Projektu)
(6+7)</t>
  </si>
  <si>
    <t>Łączne koszty finansowe</t>
  </si>
  <si>
    <t>Jednostka organizacyjna realizująca program lub koordynująca wykonanie programu</t>
  </si>
  <si>
    <t>2.3</t>
  </si>
  <si>
    <t>z tego źródła finansowania</t>
  </si>
  <si>
    <t>71012</t>
  </si>
  <si>
    <t>80120</t>
  </si>
  <si>
    <t>80130</t>
  </si>
  <si>
    <t>7.</t>
  </si>
  <si>
    <t>Starostwo Powiatowe</t>
  </si>
  <si>
    <t>Wydatki na programy i projekty realizowane ze środków pochodzących z funduszy strukturalnych i Funduszu Spójności</t>
  </si>
  <si>
    <t xml:space="preserve">Klasyfikacja (dział, rozdział)
</t>
  </si>
  <si>
    <t>600; 60014</t>
  </si>
  <si>
    <t>Środki z budżetu krajowego</t>
  </si>
  <si>
    <t>1.5</t>
  </si>
  <si>
    <t>8.</t>
  </si>
  <si>
    <t>9.</t>
  </si>
  <si>
    <t>10.</t>
  </si>
  <si>
    <t>11.</t>
  </si>
  <si>
    <t>12.</t>
  </si>
  <si>
    <t>801, 80120</t>
  </si>
  <si>
    <t>fundusze celowe</t>
  </si>
  <si>
    <t>2010 r.</t>
  </si>
  <si>
    <t>13.</t>
  </si>
  <si>
    <t>14.</t>
  </si>
  <si>
    <t>z tego: 2009 r.</t>
  </si>
  <si>
    <t>Program: PROGRAM OPERACYJNY KAPITAŁ LUDZKI</t>
  </si>
  <si>
    <t>750, 75095</t>
  </si>
  <si>
    <t>Działanie: 8.1. Wspieranie rozwoju kwalifikacji zawodowych i doradztwo dla przedsiębiorstw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</si>
  <si>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</si>
  <si>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</si>
  <si>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</si>
  <si>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</si>
  <si>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</si>
  <si>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</si>
  <si>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</si>
  <si>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Priorytet:VIII. Regionalne Kadry Gospodarki</t>
  </si>
  <si>
    <t>środki  własne jst (9)</t>
  </si>
  <si>
    <t>środki własne jst (9)</t>
  </si>
  <si>
    <t>Termomodernizacja Zespołu Szkół Ponadgimnazjalnych w Szprotawie</t>
  </si>
  <si>
    <t>Zakup samochodu kontrolno - rozpoznawczego z funkcją do ograniczania stref skażeń chemicznych</t>
  </si>
  <si>
    <t>Środki
z budżetu krajowego   9</t>
  </si>
  <si>
    <t>Środki
z budżetu UE                  8</t>
  </si>
  <si>
    <t>1.0</t>
  </si>
  <si>
    <t xml:space="preserve">   2009 r.</t>
  </si>
  <si>
    <t>Program: Lubuski Regionalny Program Operacyjny na lata 2007-2013</t>
  </si>
  <si>
    <t>Priorytet: III Ochrona i zarządzanie zasobami środowiska przyrodniczego</t>
  </si>
  <si>
    <t>Działanie: 3.1 Infrastruktura ochrony środowiska przyrodniczego</t>
  </si>
  <si>
    <t>wkład własny PFOŚiGW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</si>
  <si>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</si>
  <si>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</si>
  <si>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</si>
  <si>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</si>
  <si>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</si>
  <si>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75020</t>
  </si>
  <si>
    <t>15.</t>
  </si>
  <si>
    <t>16.</t>
  </si>
  <si>
    <t>85406</t>
  </si>
  <si>
    <t>17.</t>
  </si>
  <si>
    <t>rok budżetowy 2009 (7+8+9+10)</t>
  </si>
  <si>
    <t>Budowa windy w obiekcie Szpitala Powiatowego w Żaganiu przy ul.Szprotawskiej - przy dofinansowaniu PFRON-130000</t>
  </si>
  <si>
    <t>Budowa boiska przy ZSO w Żaganiu</t>
  </si>
  <si>
    <t>Obieg dokumentów z modernizacją sieci komputerowej</t>
  </si>
  <si>
    <t>Zakup aparatury diagnostycznej dla Samodzielnego Publicznego Zakładu Opieki Zdrowotnej w Żaganiu</t>
  </si>
  <si>
    <t>Przebudowa pomieszczeń na potrzeby sali rehabilitacyjnej dla Specjalnego Ośrodka Szkolno-Wychowawczego w Szprotawie</t>
  </si>
  <si>
    <t xml:space="preserve">Lubuskie e-urząd </t>
  </si>
  <si>
    <t>wykonanie -lata poprzednie</t>
  </si>
  <si>
    <t>853   85333</t>
  </si>
  <si>
    <t>(8)</t>
  </si>
  <si>
    <t>środki własne FP-(9)-85322</t>
  </si>
  <si>
    <t>010, 01005</t>
  </si>
  <si>
    <t>Priorytet:2 „Zrównoważony rozwój obszarów wiejskich”</t>
  </si>
  <si>
    <t>2009 ROK SRODKI Z BUDŻETU</t>
  </si>
  <si>
    <t>Przebudowa drogi powiatowej nr 1053F od km 21+050 do km 24+303  Etap I- (NPBDL)</t>
  </si>
  <si>
    <t>Przebudowa drogi powiatowej nr 1053F od km 13+456 do km 20+790 Etap II- (NPBDL)</t>
  </si>
  <si>
    <t>Przebudowa drogi powiatowej nr 1064F od km 10+444 do km 10+852 w miejscowości Rudawica - (NPBDL)</t>
  </si>
  <si>
    <t>Przebudowa drogi powiatowej nr 1071F od km 10+120 granica Powiatu do km 14+304 skrzyżowanie z drogą powiatową nr 1070 w m. Brzeźnica - (NPBDL)</t>
  </si>
  <si>
    <t>Przebudowa drogi powiatowej nr 1056F od km 7+231,5 do km 7+751 w miejscowości Sucha Dolna - (NPBDL)</t>
  </si>
  <si>
    <t>Przebudowa drogi powiatowej nr 1066F od km 000 do km 4+480 przez Bożnów od skrzyżowania z droga krajowa nr 12 do skrzyżowania z drogą wojewódzką  nr 296- (NPBDL)</t>
  </si>
  <si>
    <t>Remont budynku ZSO w Żaganiu</t>
  </si>
  <si>
    <t>Remont nawierzchni i chodników przy ul. Łąkowej w Żaganiu F4512 na dł. 865m- (NPBDL)</t>
  </si>
  <si>
    <t>Przebudowa drogi powiatowej nr 1081F od km 1+886 do km 3+510 od granicy Powiatu do m. Lutynka i drogi nr 1082F od km 4+637 do km 6+000 od  m. Witoszyn Górny W RAMACH NPBDL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</si>
  <si>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</si>
  <si>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</si>
  <si>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</si>
  <si>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</si>
  <si>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</si>
  <si>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</si>
  <si>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</si>
  <si>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</si>
  <si>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</si>
  <si>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</si>
  <si>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</si>
  <si>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</si>
  <si>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801,80120</t>
  </si>
  <si>
    <t>1.4</t>
  </si>
  <si>
    <t>2.4</t>
  </si>
  <si>
    <t>Paragraf</t>
  </si>
  <si>
    <t>0690</t>
  </si>
  <si>
    <t>0920</t>
  </si>
  <si>
    <t>85395</t>
  </si>
  <si>
    <t>75704</t>
  </si>
  <si>
    <t>8020</t>
  </si>
  <si>
    <t>75818</t>
  </si>
  <si>
    <t>4810</t>
  </si>
  <si>
    <t>4118</t>
  </si>
  <si>
    <t>4178</t>
  </si>
  <si>
    <t>4179</t>
  </si>
  <si>
    <t>4218</t>
  </si>
  <si>
    <t>0750</t>
  </si>
  <si>
    <t>0970</t>
  </si>
  <si>
    <t>4010</t>
  </si>
  <si>
    <t>4110</t>
  </si>
  <si>
    <t>4120</t>
  </si>
  <si>
    <t>4170</t>
  </si>
  <si>
    <t>4210</t>
  </si>
  <si>
    <t>75702</t>
  </si>
  <si>
    <t>Priorytet:IX ROZWÓJ WYKSZTAŁCENIA I KOMPETENCJI W REGIONACH</t>
  </si>
  <si>
    <t>801; 80130</t>
  </si>
  <si>
    <t>2.5</t>
  </si>
  <si>
    <t>maja być 2 boiska z rozdziału 80120- Licea ogólnokształcące - ZSO Żagań i ZSP Szprotawa</t>
  </si>
  <si>
    <t>PO ZMIANIE</t>
  </si>
  <si>
    <t>Nazwa projektu: Budowa boiska wielofunkcyjne przy ZSTH w Żaganiu- 1 boisko</t>
  </si>
  <si>
    <t>Nazwa projektu: Budowa boisk przy ZSO w Żaganiu i ZSP w Szprotawie- 2 boiska</t>
  </si>
  <si>
    <t>Działanie: 9.2 Podniesienie atrakcyjności i jakości szkolnictwa zawodowego</t>
  </si>
  <si>
    <t>853, 85395</t>
  </si>
  <si>
    <t>Działanie 1.1 Poprawa stanu infrastruktury transportowej w regionie</t>
  </si>
  <si>
    <t>2.6</t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</si>
  <si>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</si>
  <si>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Budowa boiska przy ZSP w Szprotawie</t>
  </si>
  <si>
    <t>Budowa boiska przy ZSTH w Żaganiu</t>
  </si>
  <si>
    <t xml:space="preserve">środki pochodzące
 z innych  źródeł </t>
  </si>
  <si>
    <t>Przebudowa drogi powiatowej nr 1042F od km 7+395 do km 9+985 od skrzyżowania z drogą krajowa nr 12 do m. Janowiec - (NPBDL)</t>
  </si>
  <si>
    <t>Przebudowa mostu drogowego przez rzekę Bóbr w ciągu drogi powiatowej nr 1062F km 6+779 w miejscowości Bobrowice</t>
  </si>
  <si>
    <t>Budowa zespołu garaży przy Komendzie Powiatowej Państwowej Straży Pożarnej w Żaganiu</t>
  </si>
  <si>
    <t>Utworzenie pracowni zawodowych w celu uruchomienia nowych kierunków kształcenia w ZSP w Szprotawie</t>
  </si>
  <si>
    <t>Budowa windy w SOSZW w ŻAGANIU - przy współudziale środków PFRON (1/2 tj.. 120tys zł)</t>
  </si>
  <si>
    <t>środki wymienione
w art. 5 ust. 1 pkt. 2 i 3 u.f.p.(8)</t>
  </si>
  <si>
    <t>Budowa Centrum Pomocy Specjalistycznej w Żaganiu przy ul. Śląskiej 1.(Przebudowa I kondygnacji (wysoki parter)budynku PPP i PCPR w Żaganiu ul.Śląska 1)</t>
  </si>
  <si>
    <t>Priorytet I: Rozwój infrastruktury wzmacniającej konkurencyjność regionu</t>
  </si>
  <si>
    <t>Program: Poprawa i Rozwój Obszarów Wiejskich 2007-2013</t>
  </si>
  <si>
    <t>Działanie: Poprawianie i rozwijanie infrastruktury związanej z rozwojem i dostosowaniem rolnictwa i leśnictwa przez scalanie gruntów</t>
  </si>
  <si>
    <t>Działanie: 9.1 wyrównywanie szans edukacyjnych i zapewnienie wysokiej jakości usług edukacyjnych świadczonych w systemie oświaty</t>
  </si>
  <si>
    <t>Działanie:  6.1 Poprawa dostępu do zatrudnienia oraz wspieranie aktywności  zawodowej w regionie w  regionie</t>
  </si>
  <si>
    <t>9 budżet krajowy</t>
  </si>
  <si>
    <t>i 1 boisko w ZSTH w Żaganiu- 80130- Szkoły zawodowe</t>
  </si>
  <si>
    <t>Działanie:3.2. poprawa jakości powietrza efektywności energetycznej oraz rozwój i wykorzystanie odnawialnych źródeł energii</t>
  </si>
  <si>
    <t>2009   rok              265 155,74</t>
  </si>
  <si>
    <t>2010   rok              171 352,03</t>
  </si>
  <si>
    <t>Priorytet:VII.Promocja Integracji Społecznej</t>
  </si>
  <si>
    <t>Działanie:7.1. Rozwój i upowszechnienie Aktywnej Integracji</t>
  </si>
  <si>
    <t>853;85395;</t>
  </si>
  <si>
    <t>2.7</t>
  </si>
  <si>
    <t>Rezerwy ogólne i celowe</t>
  </si>
  <si>
    <t>Rezerwy</t>
  </si>
  <si>
    <t>Program: ZPORR</t>
  </si>
  <si>
    <t>UE</t>
  </si>
  <si>
    <t>9 włsane</t>
  </si>
  <si>
    <t>803; 80309</t>
  </si>
  <si>
    <t>2.8</t>
  </si>
  <si>
    <t>Priorytet:II wzmacnianie rozwoju zasobów ludzkich w regionach.</t>
  </si>
  <si>
    <t>Działanie:2.2. Wyrównywanie szans edukacyjnych poprzez programy stypendialne</t>
  </si>
  <si>
    <t>85201</t>
  </si>
  <si>
    <t>przeliczyc</t>
  </si>
  <si>
    <t>854</t>
  </si>
  <si>
    <t>85403</t>
  </si>
  <si>
    <t>6060</t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</si>
  <si>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</t>
    </r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</si>
  <si>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</si>
  <si>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r>
      <t>Nazwa projektu:</t>
    </r>
    <r>
      <rPr>
        <b/>
        <sz val="8"/>
        <rFont val="Times New Roman"/>
        <family val="1"/>
      </rPr>
      <t xml:space="preserve"> „Wyrównywanie szans edukacyjnych poprzez programy stypendialne dla studentów Województwa Lubuskiego” 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</si>
  <si>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</si>
  <si>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"Polsko Niemieckie warsztaty dla młodzieży związane z przedsiębiorczością"</t>
    </r>
  </si>
  <si>
    <r>
      <t>Nazwa projektu:</t>
    </r>
    <r>
      <rPr>
        <b/>
        <sz val="8"/>
        <color indexed="8"/>
        <rFont val="Times New Roman"/>
        <family val="1"/>
      </rPr>
      <t>"Wsparcie doradcze dla przedsiębiorców"</t>
    </r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</si>
  <si>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</si>
  <si>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</si>
  <si>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</si>
  <si>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"Zakup samochodu kontrolno - rozpoznawczego z funkcją do ograniczania stref skażeń chemicznych"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</si>
  <si>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</si>
  <si>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</si>
  <si>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</si>
  <si>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"Otwieramy horyzonty na przyszłość" - ZSTiL</t>
    </r>
  </si>
  <si>
    <t>wkład własny zakup samoch PPPSP -FOS</t>
  </si>
  <si>
    <t>PUP wkład własny FP</t>
  </si>
  <si>
    <t>Razem wydatki: 85/15</t>
  </si>
  <si>
    <t>Razem wydatki: 42,92/57,08</t>
  </si>
  <si>
    <t>Razem wydatki: 78,72/21,28</t>
  </si>
  <si>
    <t>2009 r. 75/25</t>
  </si>
  <si>
    <t>Razem wydatki: 100/0</t>
  </si>
  <si>
    <t>Razem wydatki: 75/25</t>
  </si>
  <si>
    <t>Razem wydatki  80,42/19,58</t>
  </si>
  <si>
    <t xml:space="preserve">2010 r. </t>
  </si>
  <si>
    <t>Działanie:9.2 Podniesienie atrakcyjności i jakości szkolnictwa zawodowego</t>
  </si>
  <si>
    <t>2.9</t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</si>
  <si>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 xml:space="preserve">- (ZSP Szprotawa; ZSTiL Żagań) </t>
    </r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</si>
  <si>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</si>
  <si>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t>4270</t>
  </si>
  <si>
    <t>2008</t>
  </si>
  <si>
    <t>2009</t>
  </si>
  <si>
    <t>4309</t>
  </si>
  <si>
    <t>4248</t>
  </si>
  <si>
    <t>4308</t>
  </si>
  <si>
    <t>4748</t>
  </si>
  <si>
    <t>4758</t>
  </si>
  <si>
    <t>Wydatki 07/2009</t>
  </si>
  <si>
    <t>Plan przychodów i wydatków Powiatowego Funduszu</t>
  </si>
  <si>
    <t>Plan na 2009 r.</t>
  </si>
  <si>
    <t>I.</t>
  </si>
  <si>
    <t>Stan środków obrotowych na początek roku</t>
  </si>
  <si>
    <t>II.</t>
  </si>
  <si>
    <t>Przychody</t>
  </si>
  <si>
    <t>III.</t>
  </si>
  <si>
    <t>Wydatki bieżące, w tym:</t>
  </si>
  <si>
    <t>4300</t>
  </si>
  <si>
    <t>Wydatki majątkowe</t>
  </si>
  <si>
    <t>IV.</t>
  </si>
  <si>
    <t>Stan środków obrotowych na koniec roku</t>
  </si>
  <si>
    <t>Ochrony Środowiska i Gospodarki Wodnej 2009 rok</t>
  </si>
  <si>
    <t>rozdział 90011</t>
  </si>
  <si>
    <t>Plan na 2008 r.</t>
  </si>
  <si>
    <t>wpływy z różnych opłat</t>
  </si>
  <si>
    <t>§ 4170 - Wynagrodzenia bezosobowe</t>
  </si>
  <si>
    <t>§ 4210 - zakup materiałów i wyposażenia</t>
  </si>
  <si>
    <t>§ 4300 - zakup usług pozostałych</t>
  </si>
  <si>
    <t>§ 4700- Szkolenia pracowników niebędących członkami korpusu służby cywilnej</t>
  </si>
  <si>
    <t>§ 4740- Zakup materiałów papierniczych do sprzętu drukarskiego i urządzeń kserograficznych</t>
  </si>
  <si>
    <t>§ 4750- Zakup akcesoriów komputerowych, w tym programów i licencji</t>
  </si>
  <si>
    <t>§ 6260-Dotacje z funduszy celowych na finansowanie lub dofinansowanie kosztów realizacji inwestycji i zakupów inwestycyjnych jednostek sektora finansów publicznych</t>
  </si>
  <si>
    <t>dotacja dl ŁZG</t>
  </si>
  <si>
    <t>PSG</t>
  </si>
  <si>
    <t>W TYM</t>
  </si>
  <si>
    <t>ZMIANA: zakup samochodu zwiekszenie wkładu własnego o kwote -2.549 zł</t>
  </si>
  <si>
    <t>poprawka -zakup samochodu zwiekszenie wkładu własnego (po przetargu) o kwote -19.913 zł</t>
  </si>
  <si>
    <t>OGÓŁEM ZWIEKSZENIE:</t>
  </si>
  <si>
    <t>22.462 zł</t>
  </si>
  <si>
    <t>§ 6129- wydatki na zakupy inwestycyjne funduszy celowych</t>
  </si>
  <si>
    <t>6209</t>
  </si>
  <si>
    <t>6208</t>
  </si>
  <si>
    <t>3110</t>
  </si>
  <si>
    <t>6069</t>
  </si>
  <si>
    <t>3118</t>
  </si>
  <si>
    <t>3119</t>
  </si>
  <si>
    <t>4708</t>
  </si>
  <si>
    <t>6068</t>
  </si>
  <si>
    <t>4260</t>
  </si>
  <si>
    <t>2320</t>
  </si>
  <si>
    <t>2310</t>
  </si>
  <si>
    <t>2110</t>
  </si>
  <si>
    <t>4410</t>
  </si>
  <si>
    <t>4700</t>
  </si>
  <si>
    <t>4018</t>
  </si>
  <si>
    <t>1.6</t>
  </si>
  <si>
    <t>Razem wydatki majatkowe: 85/15</t>
  </si>
  <si>
    <t>2.10</t>
  </si>
  <si>
    <t>801; 80123</t>
  </si>
  <si>
    <t>Działanie:9.1 Wyrównywanie szans edukacyjnych i zapewnienie wysokiej jakości usług edukacyjnych świadczonych w systemie oświaty</t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</si>
  <si>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</si>
  <si>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t>2.11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</si>
  <si>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</si>
  <si>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t>Działanie:7.2. Aktywacja zawodowa i społeczna osób zagrozonych wykluczeniem społecznym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</si>
  <si>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UE)</t>
    </r>
  </si>
  <si>
    <t>Razem wydatki:(100%UE)</t>
  </si>
  <si>
    <t>Działanie:  6.2 Wsparcie oraz promocja przedsiębiorczości i samozatrudnienia</t>
  </si>
  <si>
    <t xml:space="preserve">2011 r. </t>
  </si>
  <si>
    <t xml:space="preserve">rok 2010 </t>
  </si>
  <si>
    <t>Limity wydatków na wieloletnie programy inwestycyjne w latach 2009 - 2011</t>
  </si>
  <si>
    <t xml:space="preserve">dochody własne jst </t>
  </si>
  <si>
    <t>„Przebudowa drogi powiatowej nr 1078F od km 17+200,00 do 19+835"</t>
  </si>
  <si>
    <t>Przebudowa drogi powiatowej nr 1080F odkm 0+279,00 do 13+850,00</t>
  </si>
  <si>
    <t>Budowa zespołu koszarowo-szkoleniowo-alarmowego przy Komendzie Powiatowej Państwowej Strazy Pożarnej w Żaganiu</t>
  </si>
  <si>
    <t>Rewitalizacja starego miasta - ZSTH w Żaganiu</t>
  </si>
  <si>
    <t>„Zakup cyfrowego aparatu  RTG jako element budowy systemu teleradiologii i sprzętu do endoskopii  w szpitalu powiatowym w Żaganiu"</t>
  </si>
  <si>
    <t>30.</t>
  </si>
  <si>
    <t>31.</t>
  </si>
  <si>
    <t>32.</t>
  </si>
  <si>
    <t>33.</t>
  </si>
  <si>
    <t>Centra Aktywizacji Zawodowej (Żagań; Szprotawa)</t>
  </si>
  <si>
    <t>PUP</t>
  </si>
  <si>
    <t>wprowadzić-jest NPP to tylko rozszerzenie zadania</t>
  </si>
  <si>
    <t>przebudowa drogi powiatowej 1061 ul. Przejazdowa w szprotawie</t>
  </si>
  <si>
    <t>GEOMIET</t>
  </si>
  <si>
    <t>8.05</t>
  </si>
  <si>
    <t>umowa mapy</t>
  </si>
  <si>
    <t>10,06 płatniosc</t>
  </si>
  <si>
    <t>umowa dokumentacja</t>
  </si>
  <si>
    <t>DMC</t>
  </si>
  <si>
    <t>badanie inzynieryjne</t>
  </si>
  <si>
    <t>przebudowa drogi powiatowej 1081 w m. Wymiarki w km 6+360 (skrzyżowanie z ul.Pocztową) do km 6+700 (skrzyżowanie z ul. Kasztanową)</t>
  </si>
  <si>
    <t xml:space="preserve">remont chodnika i wjazdów do posesji wraz z regulacja krawężników drogi powiatowej 1081F w m. Gozdnica (ul.Młyńska) na długości 224 mb. </t>
  </si>
  <si>
    <t>???</t>
  </si>
  <si>
    <t>Kosztorys</t>
  </si>
  <si>
    <t>nowe inwestycje</t>
  </si>
  <si>
    <t>Remont chodnika przy ul. Młyńskiej w Gozdnicy- droga powiatowa nr 1081F.</t>
  </si>
  <si>
    <t>projekt budowlany</t>
  </si>
  <si>
    <t>WYDATKI inwest. BESTIA</t>
  </si>
  <si>
    <t xml:space="preserve">zał WPI </t>
  </si>
  <si>
    <t>ppp</t>
  </si>
  <si>
    <t>pcpr</t>
  </si>
  <si>
    <t>straż inwestycje zlecone</t>
  </si>
  <si>
    <t>samochód dla strazy dotacje z gmin</t>
  </si>
  <si>
    <t>DROGI GMINA Iłowa</t>
  </si>
  <si>
    <t>dokumentacja drogi</t>
  </si>
  <si>
    <t>dotacja dla gmin na ich drogi</t>
  </si>
  <si>
    <t>drogi</t>
  </si>
  <si>
    <t>zmiana klasyfikacji zadania SOSzW Szprotawa dostosowanie do wymogów p.poz</t>
  </si>
  <si>
    <t>monitoring ZSTiL w Zaganiu</t>
  </si>
  <si>
    <t>grzejniki</t>
  </si>
  <si>
    <t>starostwo</t>
  </si>
  <si>
    <t>monitoring</t>
  </si>
  <si>
    <t>komputery</t>
  </si>
  <si>
    <t>PUP Centra aktywizacji zawodowej</t>
  </si>
  <si>
    <t>PFOŚiGW</t>
  </si>
  <si>
    <t>PUP Centra aktywizacji zawodowej środki Funduszu pracy</t>
  </si>
  <si>
    <t>2.12</t>
  </si>
  <si>
    <t>2.13</t>
  </si>
  <si>
    <r>
      <t xml:space="preserve">Nazwa projektu :   </t>
    </r>
    <r>
      <rPr>
        <b/>
        <sz val="8"/>
        <color indexed="12"/>
        <rFont val="Times New Roman"/>
        <family val="1"/>
      </rPr>
      <t xml:space="preserve">TWOJA FIRMA </t>
    </r>
    <r>
      <rPr>
        <sz val="8"/>
        <color indexed="12"/>
        <rFont val="Times New Roman"/>
        <family val="1"/>
      </rPr>
      <t>(Wydział UE- przy partnerze PUP)</t>
    </r>
  </si>
  <si>
    <t>Załącznik nr 4</t>
  </si>
  <si>
    <t>przebudowa drogi powiatowej 1061 ul. Przejazdowa w Szprotawie</t>
  </si>
  <si>
    <t>ul. Hutnicza w Iłowej (NPBDL)</t>
  </si>
  <si>
    <t>Przebudowa mostu na rzece Brzeźniczanka w ciagu drogi powiatowej 1070F w km 9+555 w miejscowości Chotków.</t>
  </si>
  <si>
    <t>Przebudowa ulicy Bolesławieckiej i Chrobrego w Żaganiu</t>
  </si>
  <si>
    <t>Przebudowa ulicy Konopnickiej i Bema w Żaganiu</t>
  </si>
  <si>
    <t>poz</t>
  </si>
  <si>
    <t>2007-2013</t>
  </si>
  <si>
    <t xml:space="preserve">Przebudowa drogi powiatowej nr 1061F  w Szprotawie- NPBDL </t>
  </si>
  <si>
    <t>Przebudowa ulicy Bolesławieckiej i Chrobrego w Żaganiu-NPBDL</t>
  </si>
  <si>
    <t xml:space="preserve">Przebudowa ulicy Konopnickiej i Bema w Żaganiu- NPBDL </t>
  </si>
  <si>
    <t>6050</t>
  </si>
  <si>
    <t>4390</t>
  </si>
  <si>
    <t>8080</t>
  </si>
  <si>
    <t>34.</t>
  </si>
  <si>
    <t>35.</t>
  </si>
  <si>
    <t>36.</t>
  </si>
  <si>
    <t>37.</t>
  </si>
  <si>
    <t>2010; 2011</t>
  </si>
  <si>
    <t>75095</t>
  </si>
  <si>
    <t>85195</t>
  </si>
  <si>
    <t>Termomodernizacja budynku  Zespołu Szkół Technicznych i Licealnych w Żaganiu</t>
  </si>
  <si>
    <t>zakup samochodu kontrolno-rozpoznawczego z funkcją do ograniczenia stref skażeń chemicznych (wkład własny w projekt LRPO)</t>
  </si>
  <si>
    <t>PLAN DOCHODÓW</t>
  </si>
  <si>
    <t>Treść</t>
  </si>
  <si>
    <t>Przed zmianą</t>
  </si>
  <si>
    <t>Zmiana</t>
  </si>
  <si>
    <t>Po zmianie</t>
  </si>
  <si>
    <t>710</t>
  </si>
  <si>
    <t>Działalność usługowa</t>
  </si>
  <si>
    <t>591 144,00</t>
  </si>
  <si>
    <t>3 754,00</t>
  </si>
  <si>
    <t>594 898,00</t>
  </si>
  <si>
    <t>Nadzór budowlany</t>
  </si>
  <si>
    <t>315 144,00</t>
  </si>
  <si>
    <t>318 898,00</t>
  </si>
  <si>
    <t>Wpływy z różnych opłat</t>
  </si>
  <si>
    <t>44,00</t>
  </si>
  <si>
    <t>3 798,00</t>
  </si>
  <si>
    <t>801</t>
  </si>
  <si>
    <t>Oświata i wychowanie</t>
  </si>
  <si>
    <t>1 866 918,00</t>
  </si>
  <si>
    <t>181 878,00</t>
  </si>
  <si>
    <t>2 048 796,00</t>
  </si>
  <si>
    <t>Licea profilowane</t>
  </si>
  <si>
    <t>0,00</t>
  </si>
  <si>
    <t>40 788,00</t>
  </si>
  <si>
    <t>Dotacje rozwojowe oraz środki na finansowanie Wspólnej Polityki Rolnej</t>
  </si>
  <si>
    <t>Szkoły zawodowe</t>
  </si>
  <si>
    <t>365 350,00</t>
  </si>
  <si>
    <t>141 090,00</t>
  </si>
  <si>
    <t>506 440,00</t>
  </si>
  <si>
    <t>Dochody z najmu i dzierżawy składników majątkowych Skarbu Państwa, jednostek samorządu terytorialnego lub innych jednostek zaliczanych do sektora finansów publicznych oraz innych umów o podobnym charakterze</t>
  </si>
  <si>
    <t>54 886,00</t>
  </si>
  <si>
    <t>4 552,00</t>
  </si>
  <si>
    <t>59 438,00</t>
  </si>
  <si>
    <t>Pozostałe odsetki</t>
  </si>
  <si>
    <t>7 672,00</t>
  </si>
  <si>
    <t>1 624,00</t>
  </si>
  <si>
    <t>9 296,00</t>
  </si>
  <si>
    <t>40 172,00</t>
  </si>
  <si>
    <t>134 914,00</t>
  </si>
  <si>
    <t>175 086,00</t>
  </si>
  <si>
    <t>852</t>
  </si>
  <si>
    <t>Pomoc społeczna</t>
  </si>
  <si>
    <t>192 407,00</t>
  </si>
  <si>
    <t>- 6 000,00</t>
  </si>
  <si>
    <t>186 407,00</t>
  </si>
  <si>
    <t>Pozostała działalność</t>
  </si>
  <si>
    <t>15 000,00</t>
  </si>
  <si>
    <t>9 000,00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</si>
  <si>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</si>
  <si>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</si>
  <si>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</si>
  <si>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2 060 713,00</t>
  </si>
  <si>
    <t>- 11 147,00</t>
  </si>
  <si>
    <t>2 049 566,00</t>
  </si>
  <si>
    <t>Powiatowe urzędy pracy</t>
  </si>
  <si>
    <t>876 797,00</t>
  </si>
  <si>
    <t>1 175,00</t>
  </si>
  <si>
    <t>877 972,00</t>
  </si>
  <si>
    <t>2 200,00</t>
  </si>
  <si>
    <t>789,00</t>
  </si>
  <si>
    <t>2 989,00</t>
  </si>
  <si>
    <t>Wpływy z różnych dochodów</t>
  </si>
  <si>
    <t>4 833,00</t>
  </si>
  <si>
    <t>386,00</t>
  </si>
  <si>
    <t>5 219,00</t>
  </si>
  <si>
    <t>737 020,00</t>
  </si>
  <si>
    <t>- 12 322,00</t>
  </si>
  <si>
    <t>724 698,00</t>
  </si>
  <si>
    <t>706 497,00</t>
  </si>
  <si>
    <t>- 14 928,00</t>
  </si>
  <si>
    <t>691 569,00</t>
  </si>
  <si>
    <t>30 523,00</t>
  </si>
  <si>
    <t>- 3 394,00</t>
  </si>
  <si>
    <t>27 129,00</t>
  </si>
  <si>
    <t>Dotacje rozwojowe</t>
  </si>
  <si>
    <t>5 100,00</t>
  </si>
  <si>
    <t>900,00</t>
  </si>
  <si>
    <t>Edukacyjna opieka wychowawcza</t>
  </si>
  <si>
    <t>153 856,00</t>
  </si>
  <si>
    <t>392,00</t>
  </si>
  <si>
    <t>154 248,00</t>
  </si>
  <si>
    <t>Specjalne ośrodki szkolno-wychowawcze</t>
  </si>
  <si>
    <t>139 859,00</t>
  </si>
  <si>
    <t>380,00</t>
  </si>
  <si>
    <t>140 239,00</t>
  </si>
  <si>
    <t>Strona 1 z 1</t>
  </si>
  <si>
    <t>2 400,00</t>
  </si>
  <si>
    <t>2 780,00</t>
  </si>
  <si>
    <t>Poradnie psychologiczno-pedagogiczne, w tym poradnie specjalistyczne</t>
  </si>
  <si>
    <t>1 187,00</t>
  </si>
  <si>
    <t>12,00</t>
  </si>
  <si>
    <t>1 199,00</t>
  </si>
  <si>
    <t>957,00</t>
  </si>
  <si>
    <t>969,00</t>
  </si>
  <si>
    <t>Razem:</t>
  </si>
  <si>
    <t>79 035 482,00</t>
  </si>
  <si>
    <t>168 877,00</t>
  </si>
  <si>
    <t>79 204 359,00</t>
  </si>
  <si>
    <t>Strona 2 z 1</t>
  </si>
  <si>
    <t>PLAN WYDATKÓW NA 2009 ROK</t>
  </si>
  <si>
    <t>600</t>
  </si>
  <si>
    <t>Transport i łączność</t>
  </si>
  <si>
    <t>14 811 178,00</t>
  </si>
  <si>
    <t>- 8 000,00</t>
  </si>
  <si>
    <t>14 803 178,00</t>
  </si>
  <si>
    <t>Drogi publiczne powiatowe</t>
  </si>
  <si>
    <t>14 706 178,00</t>
  </si>
  <si>
    <t>14 698 178,00</t>
  </si>
  <si>
    <t>Zakup usług remontowych</t>
  </si>
  <si>
    <t>327 880,00</t>
  </si>
  <si>
    <t>- 22 007,00</t>
  </si>
  <si>
    <t>305 873,00</t>
  </si>
  <si>
    <t>Wydatki inwestycyjne jednostek budżetowych</t>
  </si>
  <si>
    <t>4 639 633,00</t>
  </si>
  <si>
    <t>91 507,00</t>
  </si>
  <si>
    <t>4 731 140,00</t>
  </si>
  <si>
    <t>Wydatki na zakupy inwestycyjne jednostek budżetowych</t>
  </si>
  <si>
    <t>97 000,00</t>
  </si>
  <si>
    <t>- 77 500,00</t>
  </si>
  <si>
    <t>19 500,00</t>
  </si>
  <si>
    <t>629 019,00</t>
  </si>
  <si>
    <t>11 160,00</t>
  </si>
  <si>
    <t>640 179,00</t>
  </si>
  <si>
    <t>Ośrodki dokumentacji geodezyjnej i kartograficznej</t>
  </si>
  <si>
    <t>167 875,00</t>
  </si>
  <si>
    <t>7 406,00</t>
  </si>
  <si>
    <t>175 281,00</t>
  </si>
  <si>
    <t>Wynagrodzenia osobowe pracowników</t>
  </si>
  <si>
    <t>131 288,00</t>
  </si>
  <si>
    <t>6 300,00</t>
  </si>
  <si>
    <t>137 588,00</t>
  </si>
  <si>
    <t>Składki na ubezpieczenia społeczne</t>
  </si>
  <si>
    <t>21 959,00</t>
  </si>
  <si>
    <t>952,00</t>
  </si>
  <si>
    <t>22 911,00</t>
  </si>
  <si>
    <t>Składki na Fundusz Pracy</t>
  </si>
  <si>
    <t>3 441,00</t>
  </si>
  <si>
    <t>154,00</t>
  </si>
  <si>
    <t>3 595,00</t>
  </si>
  <si>
    <t>Zakup materiałów i wyposażenia</t>
  </si>
  <si>
    <t>6 500,00</t>
  </si>
  <si>
    <t>2 000,00</t>
  </si>
  <si>
    <t>8 500,00</t>
  </si>
  <si>
    <t>Zakup usług pozostałych</t>
  </si>
  <si>
    <t>21 044,00</t>
  </si>
  <si>
    <t>1 754,00</t>
  </si>
  <si>
    <t>22 798,00</t>
  </si>
  <si>
    <t>750</t>
  </si>
  <si>
    <t>Administracja publiczna</t>
  </si>
  <si>
    <t>6 770 174,00</t>
  </si>
  <si>
    <t>- 881,00</t>
  </si>
  <si>
    <t>6 769 293,00</t>
  </si>
  <si>
    <t>Starostwa powiatowe</t>
  </si>
  <si>
    <t>5 196 163,00</t>
  </si>
  <si>
    <t>594,00</t>
  </si>
  <si>
    <t>5 196 757,00</t>
  </si>
  <si>
    <t>2 813 794,00</t>
  </si>
  <si>
    <t>- 6 300,00</t>
  </si>
  <si>
    <t>2 807 494,00</t>
  </si>
  <si>
    <t>391 540,00</t>
  </si>
  <si>
    <t>- 952,00</t>
  </si>
  <si>
    <t>390 588,00</t>
  </si>
  <si>
    <t>63 741,00</t>
  </si>
  <si>
    <t>- 154,00</t>
  </si>
  <si>
    <t>63 587,00</t>
  </si>
  <si>
    <t>526 500,00</t>
  </si>
  <si>
    <t>528 500,00</t>
  </si>
  <si>
    <t>477 500,00</t>
  </si>
  <si>
    <t>6 000,00</t>
  </si>
  <si>
    <t>483 500,00</t>
  </si>
  <si>
    <t>788 700,00</t>
  </si>
  <si>
    <t>- 1 475,00</t>
  </si>
  <si>
    <t>787 225,00</t>
  </si>
  <si>
    <t>Wynagrodzenia bezosobowe</t>
  </si>
  <si>
    <t>8 000,00</t>
  </si>
  <si>
    <t>6 525,00</t>
  </si>
  <si>
    <t>757</t>
  </si>
  <si>
    <t>Obsługa długu publicznego</t>
  </si>
  <si>
    <t>2 257 221,00</t>
  </si>
  <si>
    <t>- 55 000,00</t>
  </si>
  <si>
    <t>2 202 221,00</t>
  </si>
  <si>
    <t>Obsługa papierów wartościowych, kredytów i pożyczek jednostek samorządu terytorialnego</t>
  </si>
  <si>
    <t>1 787 756,00</t>
  </si>
  <si>
    <t>5 484,00</t>
  </si>
  <si>
    <t>1 793 240,00</t>
  </si>
  <si>
    <t>Zakup usług obejmujących wykonanie ekspertyz, analiz i opinii</t>
  </si>
  <si>
    <t>7 641,00</t>
  </si>
  <si>
    <t>- 7 641,00</t>
  </si>
  <si>
    <t>Koszty emisji skarbowych papierów wartościowych oraz inne opłaty i prowizje</t>
  </si>
  <si>
    <t>13 125,00</t>
  </si>
  <si>
    <t>19 125,00</t>
  </si>
  <si>
    <t>Strona 1 z 3</t>
  </si>
  <si>
    <t>Rozliczenia z tytułu poręczeń i gwarancji udzielonych przez Skarb Państwa lub jednostkę samorządu terytorialnego</t>
  </si>
  <si>
    <t>469 465,00</t>
  </si>
  <si>
    <t>- 60 484,00</t>
  </si>
  <si>
    <t>408 981,00</t>
  </si>
  <si>
    <t>Wypłaty z tytułu gwarancji i poręczeń</t>
  </si>
  <si>
    <t>758</t>
  </si>
  <si>
    <t>Różne rozliczenia</t>
  </si>
  <si>
    <t>882 379,00</t>
  </si>
  <si>
    <t>- 88 112,00</t>
  </si>
  <si>
    <t>794 267,00</t>
  </si>
  <si>
    <t>25 605 449,00</t>
  </si>
  <si>
    <t>269 990,00</t>
  </si>
  <si>
    <t>25 875 439,00</t>
  </si>
  <si>
    <t>Licea ogólnokształcące</t>
  </si>
  <si>
    <t>8 501 639,00</t>
  </si>
  <si>
    <t>- 35 181,00</t>
  </si>
  <si>
    <t>8 466 458,00</t>
  </si>
  <si>
    <t>47 270,00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</si>
</sst>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</numFmts>
  <fonts count="62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12"/>
      <name val="Times New Roman"/>
      <family val="1"/>
    </font>
    <font>
      <b/>
      <i/>
      <sz val="18"/>
      <color indexed="10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i/>
      <sz val="8"/>
      <color indexed="57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ashed"/>
      <bottom style="dashed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double"/>
      <top style="hair"/>
      <bottom style="dotted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hair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dashed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5" fillId="20" borderId="10" xfId="52" applyFont="1" applyFill="1" applyBorder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0" fillId="0" borderId="11" xfId="52" applyFont="1" applyBorder="1">
      <alignment/>
      <protection/>
    </xf>
    <xf numFmtId="0" fontId="10" fillId="0" borderId="11" xfId="52" applyFont="1" applyBorder="1" applyAlignment="1">
      <alignment/>
      <protection/>
    </xf>
    <xf numFmtId="0" fontId="10" fillId="0" borderId="11" xfId="52" applyFont="1" applyBorder="1" applyAlignment="1">
      <alignment horizontal="center"/>
      <protection/>
    </xf>
    <xf numFmtId="0" fontId="16" fillId="0" borderId="0" xfId="52" applyFont="1">
      <alignment/>
      <protection/>
    </xf>
    <xf numFmtId="3" fontId="10" fillId="0" borderId="11" xfId="52" applyNumberFormat="1" applyFont="1" applyBorder="1">
      <alignment/>
      <protection/>
    </xf>
    <xf numFmtId="3" fontId="10" fillId="0" borderId="11" xfId="52" applyNumberFormat="1" applyFont="1" applyBorder="1" applyAlignment="1">
      <alignment/>
      <protection/>
    </xf>
    <xf numFmtId="3" fontId="10" fillId="0" borderId="11" xfId="52" applyNumberFormat="1" applyFont="1" applyBorder="1" applyAlignment="1">
      <alignment horizontal="center"/>
      <protection/>
    </xf>
    <xf numFmtId="0" fontId="16" fillId="0" borderId="0" xfId="52" applyFont="1" applyAlignment="1">
      <alignment/>
      <protection/>
    </xf>
    <xf numFmtId="3" fontId="7" fillId="0" borderId="12" xfId="53" applyNumberFormat="1" applyFont="1" applyBorder="1" applyAlignment="1">
      <alignment horizontal="right" vertical="center"/>
      <protection/>
    </xf>
    <xf numFmtId="3" fontId="15" fillId="0" borderId="0" xfId="52" applyNumberFormat="1" applyFont="1" applyBorder="1">
      <alignment/>
      <protection/>
    </xf>
    <xf numFmtId="0" fontId="6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vertical="center"/>
      <protection/>
    </xf>
    <xf numFmtId="0" fontId="10" fillId="0" borderId="0" xfId="54" applyFont="1" applyAlignment="1">
      <alignment horizontal="right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15" fillId="20" borderId="13" xfId="52" applyFont="1" applyFill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center"/>
      <protection/>
    </xf>
    <xf numFmtId="0" fontId="15" fillId="0" borderId="18" xfId="52" applyFont="1" applyBorder="1" applyAlignment="1">
      <alignment horizontal="left" vertical="center"/>
      <protection/>
    </xf>
    <xf numFmtId="3" fontId="15" fillId="0" borderId="18" xfId="52" applyNumberFormat="1" applyFont="1" applyBorder="1">
      <alignment/>
      <protection/>
    </xf>
    <xf numFmtId="0" fontId="10" fillId="0" borderId="19" xfId="52" applyFont="1" applyBorder="1" applyAlignment="1">
      <alignment/>
      <protection/>
    </xf>
    <xf numFmtId="3" fontId="10" fillId="0" borderId="19" xfId="52" applyNumberFormat="1" applyFont="1" applyBorder="1">
      <alignment/>
      <protection/>
    </xf>
    <xf numFmtId="3" fontId="10" fillId="0" borderId="19" xfId="52" applyNumberFormat="1" applyFont="1" applyBorder="1" applyAlignment="1">
      <alignment/>
      <protection/>
    </xf>
    <xf numFmtId="3" fontId="10" fillId="0" borderId="20" xfId="52" applyNumberFormat="1" applyFont="1" applyBorder="1" applyAlignment="1">
      <alignment/>
      <protection/>
    </xf>
    <xf numFmtId="3" fontId="10" fillId="0" borderId="21" xfId="52" applyNumberFormat="1" applyFont="1" applyBorder="1" applyAlignment="1">
      <alignment/>
      <protection/>
    </xf>
    <xf numFmtId="3" fontId="10" fillId="0" borderId="21" xfId="52" applyNumberFormat="1" applyFont="1" applyBorder="1">
      <alignment/>
      <protection/>
    </xf>
    <xf numFmtId="3" fontId="10" fillId="0" borderId="22" xfId="52" applyNumberFormat="1" applyFont="1" applyBorder="1">
      <alignment/>
      <protection/>
    </xf>
    <xf numFmtId="3" fontId="10" fillId="0" borderId="22" xfId="52" applyNumberFormat="1" applyFont="1" applyBorder="1" applyAlignment="1">
      <alignment horizontal="center"/>
      <protection/>
    </xf>
    <xf numFmtId="3" fontId="10" fillId="0" borderId="22" xfId="52" applyNumberFormat="1" applyFont="1" applyBorder="1" applyAlignment="1">
      <alignment/>
      <protection/>
    </xf>
    <xf numFmtId="0" fontId="10" fillId="0" borderId="23" xfId="52" applyFont="1" applyBorder="1" applyAlignment="1">
      <alignment/>
      <protection/>
    </xf>
    <xf numFmtId="3" fontId="10" fillId="0" borderId="23" xfId="52" applyNumberFormat="1" applyFont="1" applyBorder="1">
      <alignment/>
      <protection/>
    </xf>
    <xf numFmtId="0" fontId="10" fillId="0" borderId="24" xfId="52" applyFont="1" applyBorder="1" applyAlignment="1">
      <alignment/>
      <protection/>
    </xf>
    <xf numFmtId="3" fontId="10" fillId="0" borderId="24" xfId="52" applyNumberFormat="1" applyFont="1" applyBorder="1">
      <alignment/>
      <protection/>
    </xf>
    <xf numFmtId="3" fontId="10" fillId="0" borderId="24" xfId="52" applyNumberFormat="1" applyFont="1" applyBorder="1" applyAlignment="1">
      <alignment/>
      <protection/>
    </xf>
    <xf numFmtId="3" fontId="10" fillId="0" borderId="25" xfId="52" applyNumberFormat="1" applyFont="1" applyBorder="1" applyAlignment="1">
      <alignment/>
      <protection/>
    </xf>
    <xf numFmtId="3" fontId="36" fillId="0" borderId="0" xfId="52" applyNumberFormat="1" applyFont="1">
      <alignment/>
      <protection/>
    </xf>
    <xf numFmtId="0" fontId="8" fillId="0" borderId="15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center" wrapText="1"/>
    </xf>
    <xf numFmtId="0" fontId="10" fillId="0" borderId="26" xfId="52" applyFont="1" applyBorder="1" applyAlignment="1">
      <alignment/>
      <protection/>
    </xf>
    <xf numFmtId="0" fontId="10" fillId="0" borderId="21" xfId="52" applyFont="1" applyBorder="1" applyAlignment="1">
      <alignment/>
      <protection/>
    </xf>
    <xf numFmtId="0" fontId="37" fillId="0" borderId="27" xfId="52" applyFont="1" applyBorder="1" applyAlignment="1">
      <alignment horizontal="center" vertical="center"/>
      <protection/>
    </xf>
    <xf numFmtId="0" fontId="37" fillId="0" borderId="23" xfId="52" applyFont="1" applyBorder="1" applyAlignment="1">
      <alignment horizontal="left" vertical="center" wrapText="1"/>
      <protection/>
    </xf>
    <xf numFmtId="0" fontId="37" fillId="0" borderId="19" xfId="52" applyFont="1" applyBorder="1" applyAlignment="1">
      <alignment/>
      <protection/>
    </xf>
    <xf numFmtId="3" fontId="37" fillId="0" borderId="19" xfId="52" applyNumberFormat="1" applyFont="1" applyBorder="1" applyAlignment="1">
      <alignment/>
      <protection/>
    </xf>
    <xf numFmtId="3" fontId="37" fillId="0" borderId="20" xfId="52" applyNumberFormat="1" applyFont="1" applyBorder="1" applyAlignment="1">
      <alignment/>
      <protection/>
    </xf>
    <xf numFmtId="0" fontId="37" fillId="0" borderId="0" xfId="52" applyFont="1">
      <alignment/>
      <protection/>
    </xf>
    <xf numFmtId="0" fontId="37" fillId="0" borderId="11" xfId="52" applyFont="1" applyBorder="1" applyAlignment="1">
      <alignment horizontal="left" vertical="center" wrapText="1"/>
      <protection/>
    </xf>
    <xf numFmtId="0" fontId="37" fillId="0" borderId="11" xfId="52" applyFont="1" applyBorder="1" applyAlignment="1">
      <alignment/>
      <protection/>
    </xf>
    <xf numFmtId="3" fontId="37" fillId="0" borderId="11" xfId="52" applyNumberFormat="1" applyFont="1" applyBorder="1" applyAlignment="1">
      <alignment/>
      <protection/>
    </xf>
    <xf numFmtId="3" fontId="37" fillId="0" borderId="21" xfId="52" applyNumberFormat="1" applyFont="1" applyBorder="1" applyAlignment="1">
      <alignment/>
      <protection/>
    </xf>
    <xf numFmtId="0" fontId="37" fillId="0" borderId="11" xfId="52" applyFont="1" applyBorder="1" applyAlignment="1">
      <alignment horizontal="center"/>
      <protection/>
    </xf>
    <xf numFmtId="0" fontId="37" fillId="0" borderId="11" xfId="52" applyFont="1" applyBorder="1" applyAlignment="1">
      <alignment horizontal="left" vertical="center"/>
      <protection/>
    </xf>
    <xf numFmtId="3" fontId="37" fillId="0" borderId="11" xfId="52" applyNumberFormat="1" applyFont="1" applyBorder="1">
      <alignment/>
      <protection/>
    </xf>
    <xf numFmtId="3" fontId="37" fillId="0" borderId="11" xfId="52" applyNumberFormat="1" applyFont="1" applyBorder="1" applyAlignment="1">
      <alignment horizontal="center"/>
      <protection/>
    </xf>
    <xf numFmtId="3" fontId="37" fillId="0" borderId="21" xfId="52" applyNumberFormat="1" applyFont="1" applyBorder="1">
      <alignment/>
      <protection/>
    </xf>
    <xf numFmtId="0" fontId="37" fillId="0" borderId="22" xfId="52" applyFont="1" applyBorder="1" applyAlignment="1">
      <alignment horizontal="left" vertical="center"/>
      <protection/>
    </xf>
    <xf numFmtId="3" fontId="37" fillId="0" borderId="22" xfId="52" applyNumberFormat="1" applyFont="1" applyBorder="1" applyAlignment="1">
      <alignment/>
      <protection/>
    </xf>
    <xf numFmtId="3" fontId="37" fillId="0" borderId="22" xfId="52" applyNumberFormat="1" applyFont="1" applyBorder="1">
      <alignment/>
      <protection/>
    </xf>
    <xf numFmtId="3" fontId="37" fillId="0" borderId="28" xfId="52" applyNumberFormat="1" applyFont="1" applyBorder="1" applyAlignment="1">
      <alignment/>
      <protection/>
    </xf>
    <xf numFmtId="0" fontId="37" fillId="0" borderId="19" xfId="52" applyFont="1" applyBorder="1" applyAlignment="1">
      <alignment horizontal="left" vertical="center" wrapText="1"/>
      <protection/>
    </xf>
    <xf numFmtId="3" fontId="37" fillId="0" borderId="19" xfId="52" applyNumberFormat="1" applyFont="1" applyBorder="1">
      <alignment/>
      <protection/>
    </xf>
    <xf numFmtId="0" fontId="37" fillId="0" borderId="29" xfId="52" applyFont="1" applyBorder="1" applyAlignment="1">
      <alignment horizontal="left" vertical="center"/>
      <protection/>
    </xf>
    <xf numFmtId="3" fontId="37" fillId="0" borderId="29" xfId="52" applyNumberFormat="1" applyFont="1" applyBorder="1">
      <alignment/>
      <protection/>
    </xf>
    <xf numFmtId="3" fontId="37" fillId="0" borderId="29" xfId="52" applyNumberFormat="1" applyFont="1" applyBorder="1" applyAlignment="1">
      <alignment horizontal="center"/>
      <protection/>
    </xf>
    <xf numFmtId="3" fontId="37" fillId="0" borderId="29" xfId="52" applyNumberFormat="1" applyFont="1" applyBorder="1" applyAlignment="1">
      <alignment/>
      <protection/>
    </xf>
    <xf numFmtId="3" fontId="37" fillId="0" borderId="30" xfId="52" applyNumberFormat="1" applyFont="1" applyBorder="1">
      <alignment/>
      <protection/>
    </xf>
    <xf numFmtId="3" fontId="37" fillId="0" borderId="30" xfId="52" applyNumberFormat="1" applyFont="1" applyBorder="1" applyAlignment="1">
      <alignment/>
      <protection/>
    </xf>
    <xf numFmtId="0" fontId="37" fillId="0" borderId="31" xfId="52" applyFont="1" applyBorder="1" applyAlignment="1">
      <alignment horizontal="left" vertical="center" wrapText="1"/>
      <protection/>
    </xf>
    <xf numFmtId="3" fontId="37" fillId="0" borderId="31" xfId="52" applyNumberFormat="1" applyFont="1" applyBorder="1" applyAlignment="1">
      <alignment/>
      <protection/>
    </xf>
    <xf numFmtId="3" fontId="37" fillId="0" borderId="31" xfId="52" applyNumberFormat="1" applyFont="1" applyBorder="1">
      <alignment/>
      <protection/>
    </xf>
    <xf numFmtId="3" fontId="37" fillId="0" borderId="32" xfId="52" applyNumberFormat="1" applyFont="1" applyBorder="1" applyAlignment="1">
      <alignment/>
      <protection/>
    </xf>
    <xf numFmtId="0" fontId="37" fillId="0" borderId="33" xfId="52" applyFont="1" applyBorder="1" applyAlignment="1">
      <alignment horizontal="left" vertical="center" wrapText="1"/>
      <protection/>
    </xf>
    <xf numFmtId="3" fontId="37" fillId="0" borderId="33" xfId="52" applyNumberFormat="1" applyFont="1" applyBorder="1" applyAlignment="1">
      <alignment/>
      <protection/>
    </xf>
    <xf numFmtId="3" fontId="37" fillId="0" borderId="33" xfId="52" applyNumberFormat="1" applyFont="1" applyBorder="1">
      <alignment/>
      <protection/>
    </xf>
    <xf numFmtId="3" fontId="37" fillId="0" borderId="34" xfId="52" applyNumberFormat="1" applyFont="1" applyBorder="1" applyAlignment="1">
      <alignment/>
      <protection/>
    </xf>
    <xf numFmtId="49" fontId="37" fillId="0" borderId="11" xfId="52" applyNumberFormat="1" applyFont="1" applyBorder="1" applyAlignment="1">
      <alignment horizontal="center"/>
      <protection/>
    </xf>
    <xf numFmtId="0" fontId="37" fillId="0" borderId="33" xfId="52" applyFont="1" applyBorder="1" applyAlignment="1">
      <alignment horizontal="left" vertical="center"/>
      <protection/>
    </xf>
    <xf numFmtId="0" fontId="37" fillId="0" borderId="23" xfId="52" applyFont="1" applyBorder="1" applyAlignment="1">
      <alignment/>
      <protection/>
    </xf>
    <xf numFmtId="3" fontId="37" fillId="0" borderId="23" xfId="52" applyNumberFormat="1" applyFont="1" applyBorder="1" applyAlignment="1">
      <alignment/>
      <protection/>
    </xf>
    <xf numFmtId="3" fontId="37" fillId="0" borderId="26" xfId="52" applyNumberFormat="1" applyFont="1" applyBorder="1" applyAlignment="1">
      <alignment/>
      <protection/>
    </xf>
    <xf numFmtId="3" fontId="37" fillId="0" borderId="22" xfId="52" applyNumberFormat="1" applyFont="1" applyBorder="1" applyAlignment="1">
      <alignment horizontal="center"/>
      <protection/>
    </xf>
    <xf numFmtId="3" fontId="37" fillId="0" borderId="28" xfId="52" applyNumberFormat="1" applyFont="1" applyBorder="1">
      <alignment/>
      <protection/>
    </xf>
    <xf numFmtId="0" fontId="37" fillId="0" borderId="24" xfId="52" applyFont="1" applyBorder="1" applyAlignment="1">
      <alignment horizontal="left" vertical="center"/>
      <protection/>
    </xf>
    <xf numFmtId="3" fontId="37" fillId="0" borderId="24" xfId="52" applyNumberFormat="1" applyFont="1" applyBorder="1" applyAlignment="1">
      <alignment/>
      <protection/>
    </xf>
    <xf numFmtId="3" fontId="37" fillId="0" borderId="24" xfId="52" applyNumberFormat="1" applyFont="1" applyBorder="1">
      <alignment/>
      <protection/>
    </xf>
    <xf numFmtId="3" fontId="37" fillId="0" borderId="25" xfId="52" applyNumberFormat="1" applyFont="1" applyBorder="1">
      <alignment/>
      <protection/>
    </xf>
    <xf numFmtId="0" fontId="37" fillId="0" borderId="20" xfId="52" applyFont="1" applyBorder="1" applyAlignment="1">
      <alignment/>
      <protection/>
    </xf>
    <xf numFmtId="0" fontId="37" fillId="0" borderId="21" xfId="52" applyFont="1" applyBorder="1" applyAlignment="1">
      <alignment/>
      <protection/>
    </xf>
    <xf numFmtId="0" fontId="37" fillId="0" borderId="11" xfId="52" applyFont="1" applyBorder="1">
      <alignment/>
      <protection/>
    </xf>
    <xf numFmtId="0" fontId="37" fillId="0" borderId="22" xfId="52" applyFont="1" applyBorder="1" applyAlignment="1">
      <alignment/>
      <protection/>
    </xf>
    <xf numFmtId="3" fontId="37" fillId="0" borderId="23" xfId="52" applyNumberFormat="1" applyFont="1" applyBorder="1">
      <alignment/>
      <protection/>
    </xf>
    <xf numFmtId="0" fontId="37" fillId="0" borderId="26" xfId="52" applyFont="1" applyBorder="1" applyAlignment="1">
      <alignment/>
      <protection/>
    </xf>
    <xf numFmtId="0" fontId="37" fillId="0" borderId="24" xfId="52" applyFont="1" applyBorder="1" applyAlignment="1">
      <alignment/>
      <protection/>
    </xf>
    <xf numFmtId="3" fontId="37" fillId="0" borderId="25" xfId="52" applyNumberFormat="1" applyFont="1" applyBorder="1" applyAlignment="1">
      <alignment/>
      <protection/>
    </xf>
    <xf numFmtId="4" fontId="10" fillId="0" borderId="0" xfId="52" applyNumberFormat="1" applyFont="1">
      <alignment/>
      <protection/>
    </xf>
    <xf numFmtId="3" fontId="15" fillId="0" borderId="0" xfId="52" applyNumberFormat="1" applyFont="1">
      <alignment/>
      <protection/>
    </xf>
    <xf numFmtId="3" fontId="37" fillId="0" borderId="0" xfId="52" applyNumberFormat="1" applyFont="1">
      <alignment/>
      <protection/>
    </xf>
    <xf numFmtId="4" fontId="40" fillId="0" borderId="0" xfId="52" applyNumberFormat="1" applyFont="1">
      <alignment/>
      <protection/>
    </xf>
    <xf numFmtId="3" fontId="37" fillId="0" borderId="35" xfId="52" applyNumberFormat="1" applyFont="1" applyBorder="1">
      <alignment/>
      <protection/>
    </xf>
    <xf numFmtId="3" fontId="37" fillId="0" borderId="36" xfId="52" applyNumberFormat="1" applyFont="1" applyBorder="1">
      <alignment/>
      <protection/>
    </xf>
    <xf numFmtId="0" fontId="5" fillId="0" borderId="13" xfId="54" applyFont="1" applyBorder="1" applyAlignment="1">
      <alignment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4" fontId="7" fillId="0" borderId="0" xfId="54" applyNumberFormat="1" applyFont="1" applyBorder="1" applyAlignment="1">
      <alignment horizontal="center" vertical="center"/>
      <protection/>
    </xf>
    <xf numFmtId="4" fontId="7" fillId="0" borderId="0" xfId="54" applyNumberFormat="1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3" fontId="10" fillId="0" borderId="28" xfId="52" applyNumberFormat="1" applyFont="1" applyBorder="1" applyAlignment="1">
      <alignment/>
      <protection/>
    </xf>
    <xf numFmtId="0" fontId="39" fillId="0" borderId="17" xfId="52" applyFont="1" applyBorder="1" applyAlignment="1">
      <alignment horizontal="center" vertical="center"/>
      <protection/>
    </xf>
    <xf numFmtId="0" fontId="39" fillId="0" borderId="18" xfId="52" applyFont="1" applyBorder="1" applyAlignment="1">
      <alignment horizontal="center" vertical="center"/>
      <protection/>
    </xf>
    <xf numFmtId="3" fontId="39" fillId="0" borderId="18" xfId="52" applyNumberFormat="1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37" xfId="54" applyFont="1" applyBorder="1" applyAlignment="1">
      <alignment horizontal="center" vertical="center"/>
      <protection/>
    </xf>
    <xf numFmtId="0" fontId="37" fillId="0" borderId="38" xfId="52" applyFont="1" applyBorder="1" applyAlignment="1">
      <alignment horizontal="left" vertical="center" wrapText="1"/>
      <protection/>
    </xf>
    <xf numFmtId="3" fontId="37" fillId="0" borderId="38" xfId="52" applyNumberFormat="1" applyFont="1" applyBorder="1" applyAlignment="1">
      <alignment/>
      <protection/>
    </xf>
    <xf numFmtId="3" fontId="37" fillId="0" borderId="38" xfId="52" applyNumberFormat="1" applyFont="1" applyBorder="1">
      <alignment/>
      <protection/>
    </xf>
    <xf numFmtId="0" fontId="37" fillId="0" borderId="29" xfId="52" applyFont="1" applyBorder="1" applyAlignment="1">
      <alignment horizontal="left" vertical="center" wrapText="1"/>
      <protection/>
    </xf>
    <xf numFmtId="49" fontId="37" fillId="0" borderId="29" xfId="52" applyNumberFormat="1" applyFont="1" applyBorder="1" applyAlignment="1">
      <alignment horizontal="center"/>
      <protection/>
    </xf>
    <xf numFmtId="0" fontId="37" fillId="0" borderId="39" xfId="52" applyFont="1" applyBorder="1" applyAlignment="1">
      <alignment horizontal="left" vertical="center"/>
      <protection/>
    </xf>
    <xf numFmtId="3" fontId="37" fillId="0" borderId="39" xfId="52" applyNumberFormat="1" applyFont="1" applyBorder="1" applyAlignment="1">
      <alignment/>
      <protection/>
    </xf>
    <xf numFmtId="3" fontId="37" fillId="0" borderId="39" xfId="52" applyNumberFormat="1" applyFont="1" applyBorder="1">
      <alignment/>
      <protection/>
    </xf>
    <xf numFmtId="3" fontId="37" fillId="0" borderId="40" xfId="52" applyNumberFormat="1" applyFont="1" applyBorder="1">
      <alignment/>
      <protection/>
    </xf>
    <xf numFmtId="3" fontId="37" fillId="0" borderId="40" xfId="52" applyNumberFormat="1" applyFont="1" applyBorder="1" applyAlignment="1">
      <alignment/>
      <protection/>
    </xf>
    <xf numFmtId="4" fontId="13" fillId="24" borderId="0" xfId="54" applyNumberFormat="1" applyFont="1" applyFill="1" applyBorder="1" applyAlignment="1">
      <alignment vertical="center"/>
      <protection/>
    </xf>
    <xf numFmtId="0" fontId="38" fillId="0" borderId="0" xfId="52" applyFont="1">
      <alignment/>
      <protection/>
    </xf>
    <xf numFmtId="0" fontId="35" fillId="24" borderId="0" xfId="52" applyFont="1" applyFill="1" applyBorder="1" applyAlignment="1">
      <alignment horizontal="center" vertical="center"/>
      <protection/>
    </xf>
    <xf numFmtId="3" fontId="35" fillId="24" borderId="0" xfId="52" applyNumberFormat="1" applyFont="1" applyFill="1" applyBorder="1" applyAlignment="1">
      <alignment vertical="center"/>
      <protection/>
    </xf>
    <xf numFmtId="0" fontId="15" fillId="24" borderId="0" xfId="52" applyFont="1" applyFill="1" applyBorder="1">
      <alignment/>
      <protection/>
    </xf>
    <xf numFmtId="3" fontId="15" fillId="24" borderId="0" xfId="52" applyNumberFormat="1" applyFont="1" applyFill="1" applyBorder="1">
      <alignment/>
      <protection/>
    </xf>
    <xf numFmtId="49" fontId="37" fillId="0" borderId="11" xfId="52" applyNumberFormat="1" applyFont="1" applyBorder="1" applyAlignment="1">
      <alignment/>
      <protection/>
    </xf>
    <xf numFmtId="0" fontId="39" fillId="0" borderId="23" xfId="52" applyFont="1" applyBorder="1">
      <alignment/>
      <protection/>
    </xf>
    <xf numFmtId="0" fontId="37" fillId="0" borderId="23" xfId="52" applyFont="1" applyBorder="1">
      <alignment/>
      <protection/>
    </xf>
    <xf numFmtId="0" fontId="37" fillId="0" borderId="26" xfId="52" applyFont="1" applyBorder="1">
      <alignment/>
      <protection/>
    </xf>
    <xf numFmtId="4" fontId="37" fillId="0" borderId="11" xfId="52" applyNumberFormat="1" applyFont="1" applyBorder="1">
      <alignment/>
      <protection/>
    </xf>
    <xf numFmtId="4" fontId="37" fillId="0" borderId="21" xfId="52" applyNumberFormat="1" applyFont="1" applyBorder="1">
      <alignment/>
      <protection/>
    </xf>
    <xf numFmtId="0" fontId="37" fillId="0" borderId="11" xfId="52" applyFont="1" applyBorder="1" applyAlignment="1">
      <alignment horizontal="left" wrapText="1"/>
      <protection/>
    </xf>
    <xf numFmtId="49" fontId="37" fillId="0" borderId="11" xfId="52" applyNumberFormat="1" applyFont="1" applyBorder="1">
      <alignment/>
      <protection/>
    </xf>
    <xf numFmtId="0" fontId="37" fillId="0" borderId="41" xfId="52" applyFont="1" applyBorder="1" applyAlignment="1">
      <alignment horizontal="left" vertical="center" wrapText="1"/>
      <protection/>
    </xf>
    <xf numFmtId="4" fontId="38" fillId="0" borderId="0" xfId="52" applyNumberFormat="1" applyFont="1">
      <alignment/>
      <protection/>
    </xf>
    <xf numFmtId="3" fontId="13" fillId="25" borderId="10" xfId="54" applyNumberFormat="1" applyFont="1" applyFill="1" applyBorder="1" applyAlignment="1">
      <alignment horizontal="right" vertical="center"/>
      <protection/>
    </xf>
    <xf numFmtId="3" fontId="13" fillId="25" borderId="10" xfId="54" applyNumberFormat="1" applyFont="1" applyFill="1" applyBorder="1" applyAlignment="1">
      <alignment vertical="center"/>
      <protection/>
    </xf>
    <xf numFmtId="3" fontId="42" fillId="0" borderId="10" xfId="54" applyNumberFormat="1" applyFont="1" applyBorder="1" applyAlignment="1">
      <alignment vertical="center"/>
      <protection/>
    </xf>
    <xf numFmtId="3" fontId="42" fillId="0" borderId="10" xfId="54" applyNumberFormat="1" applyFont="1" applyFill="1" applyBorder="1" applyAlignment="1">
      <alignment horizontal="right" vertical="center"/>
      <protection/>
    </xf>
    <xf numFmtId="3" fontId="13" fillId="0" borderId="18" xfId="54" applyNumberFormat="1" applyFont="1" applyBorder="1" applyAlignment="1">
      <alignment vertical="center"/>
      <protection/>
    </xf>
    <xf numFmtId="3" fontId="37" fillId="0" borderId="42" xfId="52" applyNumberFormat="1" applyFont="1" applyBorder="1">
      <alignment/>
      <protection/>
    </xf>
    <xf numFmtId="3" fontId="37" fillId="0" borderId="43" xfId="52" applyNumberFormat="1" applyFont="1" applyBorder="1">
      <alignment/>
      <protection/>
    </xf>
    <xf numFmtId="3" fontId="38" fillId="0" borderId="0" xfId="52" applyNumberFormat="1" applyFont="1">
      <alignment/>
      <protection/>
    </xf>
    <xf numFmtId="0" fontId="38" fillId="0" borderId="0" xfId="52" applyFont="1" applyBorder="1" applyAlignment="1">
      <alignment/>
      <protection/>
    </xf>
    <xf numFmtId="0" fontId="40" fillId="0" borderId="0" xfId="52" applyFont="1" applyAlignment="1">
      <alignment/>
      <protection/>
    </xf>
    <xf numFmtId="4" fontId="40" fillId="0" borderId="0" xfId="52" applyNumberFormat="1" applyFont="1" applyAlignment="1">
      <alignment/>
      <protection/>
    </xf>
    <xf numFmtId="0" fontId="40" fillId="0" borderId="0" xfId="52" applyFont="1">
      <alignment/>
      <protection/>
    </xf>
    <xf numFmtId="3" fontId="40" fillId="0" borderId="0" xfId="52" applyNumberFormat="1" applyFont="1">
      <alignment/>
      <protection/>
    </xf>
    <xf numFmtId="3" fontId="38" fillId="0" borderId="11" xfId="52" applyNumberFormat="1" applyFont="1" applyBorder="1">
      <alignment/>
      <protection/>
    </xf>
    <xf numFmtId="3" fontId="38" fillId="0" borderId="21" xfId="52" applyNumberFormat="1" applyFont="1" applyBorder="1">
      <alignment/>
      <protection/>
    </xf>
    <xf numFmtId="3" fontId="35" fillId="25" borderId="18" xfId="52" applyNumberFormat="1" applyFont="1" applyFill="1" applyBorder="1" applyAlignment="1">
      <alignment vertical="center"/>
      <protection/>
    </xf>
    <xf numFmtId="3" fontId="35" fillId="25" borderId="12" xfId="52" applyNumberFormat="1" applyFont="1" applyFill="1" applyBorder="1" applyAlignment="1">
      <alignment vertical="center"/>
      <protection/>
    </xf>
    <xf numFmtId="0" fontId="12" fillId="0" borderId="0" xfId="52" applyFont="1" applyAlignment="1">
      <alignment/>
      <protection/>
    </xf>
    <xf numFmtId="4" fontId="37" fillId="0" borderId="0" xfId="52" applyNumberFormat="1" applyFont="1">
      <alignment/>
      <protection/>
    </xf>
    <xf numFmtId="0" fontId="37" fillId="0" borderId="22" xfId="52" applyFont="1" applyBorder="1">
      <alignment/>
      <protection/>
    </xf>
    <xf numFmtId="0" fontId="5" fillId="0" borderId="0" xfId="53" applyFont="1" applyAlignment="1">
      <alignment vertical="center"/>
      <protection/>
    </xf>
    <xf numFmtId="0" fontId="7" fillId="20" borderId="44" xfId="53" applyFont="1" applyFill="1" applyBorder="1" applyAlignment="1">
      <alignment horizontal="center" vertical="center"/>
      <protection/>
    </xf>
    <xf numFmtId="0" fontId="7" fillId="20" borderId="45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left" vertical="center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47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0" fillId="0" borderId="0" xfId="53" applyFont="1" applyAlignment="1">
      <alignment horizontal="right" vertical="center"/>
      <protection/>
    </xf>
    <xf numFmtId="0" fontId="46" fillId="20" borderId="45" xfId="53" applyFont="1" applyFill="1" applyBorder="1" applyAlignment="1">
      <alignment horizontal="center" vertical="center"/>
      <protection/>
    </xf>
    <xf numFmtId="0" fontId="7" fillId="20" borderId="48" xfId="53" applyFont="1" applyFill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left" vertical="center"/>
      <protection/>
    </xf>
    <xf numFmtId="3" fontId="46" fillId="0" borderId="15" xfId="53" applyNumberFormat="1" applyFont="1" applyBorder="1" applyAlignment="1">
      <alignment horizontal="right" vertical="center"/>
      <protection/>
    </xf>
    <xf numFmtId="3" fontId="7" fillId="0" borderId="16" xfId="53" applyNumberFormat="1" applyFont="1" applyBorder="1" applyAlignment="1">
      <alignment horizontal="right" vertical="center"/>
      <protection/>
    </xf>
    <xf numFmtId="0" fontId="7" fillId="0" borderId="18" xfId="53" applyFont="1" applyBorder="1" applyAlignment="1">
      <alignment horizontal="left" vertical="center"/>
      <protection/>
    </xf>
    <xf numFmtId="3" fontId="46" fillId="0" borderId="12" xfId="53" applyNumberFormat="1" applyFont="1" applyBorder="1" applyAlignment="1">
      <alignment horizontal="right" vertical="center"/>
      <protection/>
    </xf>
    <xf numFmtId="0" fontId="5" fillId="0" borderId="49" xfId="53" applyFont="1" applyBorder="1" applyAlignment="1">
      <alignment horizontal="left" vertical="center"/>
      <protection/>
    </xf>
    <xf numFmtId="3" fontId="48" fillId="0" borderId="49" xfId="53" applyNumberFormat="1" applyFont="1" applyBorder="1" applyAlignment="1">
      <alignment horizontal="right" vertical="center"/>
      <protection/>
    </xf>
    <xf numFmtId="3" fontId="5" fillId="0" borderId="50" xfId="53" applyNumberFormat="1" applyFont="1" applyBorder="1" applyAlignment="1">
      <alignment horizontal="right" vertical="center"/>
      <protection/>
    </xf>
    <xf numFmtId="0" fontId="5" fillId="0" borderId="51" xfId="53" applyFont="1" applyBorder="1" applyAlignment="1">
      <alignment horizontal="center" vertical="center"/>
      <protection/>
    </xf>
    <xf numFmtId="0" fontId="5" fillId="0" borderId="52" xfId="53" applyFont="1" applyBorder="1" applyAlignment="1">
      <alignment horizontal="left" vertical="center"/>
      <protection/>
    </xf>
    <xf numFmtId="3" fontId="48" fillId="0" borderId="53" xfId="53" applyNumberFormat="1" applyFont="1" applyBorder="1" applyAlignment="1">
      <alignment horizontal="right" vertical="center"/>
      <protection/>
    </xf>
    <xf numFmtId="3" fontId="5" fillId="0" borderId="54" xfId="53" applyNumberFormat="1" applyFont="1" applyBorder="1" applyAlignment="1">
      <alignment horizontal="right" vertical="center"/>
      <protection/>
    </xf>
    <xf numFmtId="0" fontId="9" fillId="0" borderId="19" xfId="53" applyFont="1" applyBorder="1" applyAlignment="1">
      <alignment horizontal="left" vertical="center"/>
      <protection/>
    </xf>
    <xf numFmtId="3" fontId="47" fillId="0" borderId="49" xfId="53" applyNumberFormat="1" applyFont="1" applyBorder="1" applyAlignment="1">
      <alignment horizontal="left" vertical="center"/>
      <protection/>
    </xf>
    <xf numFmtId="3" fontId="9" fillId="0" borderId="50" xfId="53" applyNumberFormat="1" applyFont="1" applyBorder="1" applyAlignment="1">
      <alignment horizontal="left" vertical="center"/>
      <protection/>
    </xf>
    <xf numFmtId="3" fontId="47" fillId="0" borderId="19" xfId="53" applyNumberFormat="1" applyFont="1" applyBorder="1" applyAlignment="1">
      <alignment horizontal="left" vertical="center"/>
      <protection/>
    </xf>
    <xf numFmtId="3" fontId="9" fillId="0" borderId="20" xfId="53" applyNumberFormat="1" applyFont="1" applyBorder="1" applyAlignment="1">
      <alignment horizontal="left" vertical="center"/>
      <protection/>
    </xf>
    <xf numFmtId="3" fontId="47" fillId="0" borderId="11" xfId="53" applyNumberFormat="1" applyFont="1" applyBorder="1" applyAlignment="1">
      <alignment horizontal="left" vertical="center"/>
      <protection/>
    </xf>
    <xf numFmtId="3" fontId="9" fillId="0" borderId="21" xfId="53" applyNumberFormat="1" applyFont="1" applyBorder="1" applyAlignment="1">
      <alignment horizontal="left" vertical="center"/>
      <protection/>
    </xf>
    <xf numFmtId="0" fontId="9" fillId="0" borderId="0" xfId="54" applyFont="1" applyBorder="1">
      <alignment/>
      <protection/>
    </xf>
    <xf numFmtId="3" fontId="47" fillId="0" borderId="22" xfId="53" applyNumberFormat="1" applyFont="1" applyBorder="1" applyAlignment="1">
      <alignment horizontal="left" vertical="center"/>
      <protection/>
    </xf>
    <xf numFmtId="3" fontId="9" fillId="0" borderId="28" xfId="53" applyNumberFormat="1" applyFont="1" applyBorder="1" applyAlignment="1">
      <alignment horizontal="left" vertical="center"/>
      <protection/>
    </xf>
    <xf numFmtId="0" fontId="9" fillId="0" borderId="55" xfId="54" applyFont="1" applyBorder="1" applyAlignment="1">
      <alignment horizontal="left" vertical="center" wrapText="1"/>
      <protection/>
    </xf>
    <xf numFmtId="3" fontId="47" fillId="0" borderId="29" xfId="53" applyNumberFormat="1" applyFont="1" applyBorder="1" applyAlignment="1">
      <alignment horizontal="left" vertical="center"/>
      <protection/>
    </xf>
    <xf numFmtId="3" fontId="9" fillId="0" borderId="56" xfId="53" applyNumberFormat="1" applyFont="1" applyBorder="1" applyAlignment="1">
      <alignment horizontal="left" vertical="center"/>
      <protection/>
    </xf>
    <xf numFmtId="0" fontId="5" fillId="0" borderId="57" xfId="53" applyFont="1" applyBorder="1" applyAlignment="1">
      <alignment horizontal="center" vertical="center"/>
      <protection/>
    </xf>
    <xf numFmtId="0" fontId="5" fillId="0" borderId="58" xfId="53" applyFont="1" applyBorder="1" applyAlignment="1">
      <alignment horizontal="center" vertical="center"/>
      <protection/>
    </xf>
    <xf numFmtId="0" fontId="5" fillId="0" borderId="59" xfId="53" applyFont="1" applyBorder="1" applyAlignment="1">
      <alignment horizontal="left" vertical="center"/>
      <protection/>
    </xf>
    <xf numFmtId="3" fontId="48" fillId="0" borderId="60" xfId="53" applyNumberFormat="1" applyFont="1" applyBorder="1" applyAlignment="1">
      <alignment horizontal="right" vertical="center"/>
      <protection/>
    </xf>
    <xf numFmtId="3" fontId="5" fillId="0" borderId="61" xfId="53" applyNumberFormat="1" applyFont="1" applyBorder="1" applyAlignment="1">
      <alignment horizontal="right" vertical="center"/>
      <protection/>
    </xf>
    <xf numFmtId="0" fontId="5" fillId="0" borderId="62" xfId="53" applyFont="1" applyBorder="1" applyAlignment="1">
      <alignment horizontal="center" vertical="center"/>
      <protection/>
    </xf>
    <xf numFmtId="0" fontId="9" fillId="0" borderId="40" xfId="53" applyFont="1" applyBorder="1" applyAlignment="1">
      <alignment horizontal="left" vertical="center" wrapText="1"/>
      <protection/>
    </xf>
    <xf numFmtId="3" fontId="47" fillId="0" borderId="40" xfId="53" applyNumberFormat="1" applyFont="1" applyBorder="1" applyAlignment="1">
      <alignment horizontal="left" vertical="center"/>
      <protection/>
    </xf>
    <xf numFmtId="3" fontId="9" fillId="0" borderId="43" xfId="53" applyNumberFormat="1" applyFont="1" applyBorder="1" applyAlignment="1">
      <alignment horizontal="left" vertical="center"/>
      <protection/>
    </xf>
    <xf numFmtId="0" fontId="8" fillId="0" borderId="27" xfId="53" applyFont="1" applyBorder="1" applyAlignment="1">
      <alignment vertical="center"/>
      <protection/>
    </xf>
    <xf numFmtId="0" fontId="16" fillId="0" borderId="22" xfId="53" applyFont="1" applyBorder="1" applyAlignment="1">
      <alignment horizontal="left" vertical="center" wrapText="1"/>
      <protection/>
    </xf>
    <xf numFmtId="0" fontId="8" fillId="0" borderId="37" xfId="53" applyFont="1" applyBorder="1" applyAlignment="1">
      <alignment vertical="center"/>
      <protection/>
    </xf>
    <xf numFmtId="0" fontId="9" fillId="0" borderId="10" xfId="53" applyFont="1" applyBorder="1" applyAlignment="1">
      <alignment horizontal="left" vertical="center"/>
      <protection/>
    </xf>
    <xf numFmtId="3" fontId="47" fillId="0" borderId="10" xfId="53" applyNumberFormat="1" applyFont="1" applyBorder="1" applyAlignment="1">
      <alignment horizontal="left" vertical="center"/>
      <protection/>
    </xf>
    <xf numFmtId="3" fontId="9" fillId="0" borderId="13" xfId="53" applyNumberFormat="1" applyFont="1" applyBorder="1" applyAlignment="1">
      <alignment horizontal="left" vertical="center"/>
      <protection/>
    </xf>
    <xf numFmtId="0" fontId="16" fillId="0" borderId="49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3" fontId="46" fillId="0" borderId="0" xfId="53" applyNumberFormat="1" applyFont="1" applyBorder="1" applyAlignment="1">
      <alignment horizontal="right" vertical="center"/>
      <protection/>
    </xf>
    <xf numFmtId="3" fontId="7" fillId="0" borderId="0" xfId="53" applyNumberFormat="1" applyFont="1" applyBorder="1" applyAlignment="1">
      <alignment horizontal="right" vertical="center"/>
      <protection/>
    </xf>
    <xf numFmtId="0" fontId="11" fillId="0" borderId="0" xfId="54" applyFont="1" applyAlignment="1">
      <alignment vertical="center"/>
      <protection/>
    </xf>
    <xf numFmtId="0" fontId="49" fillId="0" borderId="0" xfId="54" applyFont="1" applyAlignment="1">
      <alignment vertical="center"/>
      <protection/>
    </xf>
    <xf numFmtId="0" fontId="49" fillId="0" borderId="0" xfId="54" applyFont="1" applyAlignment="1">
      <alignment horizontal="center" vertical="center"/>
      <protection/>
    </xf>
    <xf numFmtId="0" fontId="37" fillId="0" borderId="63" xfId="52" applyFont="1" applyBorder="1">
      <alignment/>
      <protection/>
    </xf>
    <xf numFmtId="3" fontId="38" fillId="0" borderId="11" xfId="52" applyNumberFormat="1" applyFont="1" applyBorder="1" applyAlignment="1">
      <alignment/>
      <protection/>
    </xf>
    <xf numFmtId="3" fontId="38" fillId="0" borderId="21" xfId="52" applyNumberFormat="1" applyFont="1" applyBorder="1" applyAlignment="1">
      <alignment/>
      <protection/>
    </xf>
    <xf numFmtId="0" fontId="37" fillId="0" borderId="24" xfId="52" applyFont="1" applyBorder="1">
      <alignment/>
      <protection/>
    </xf>
    <xf numFmtId="4" fontId="37" fillId="0" borderId="24" xfId="52" applyNumberFormat="1" applyFont="1" applyBorder="1">
      <alignment/>
      <protection/>
    </xf>
    <xf numFmtId="3" fontId="45" fillId="0" borderId="0" xfId="52" applyNumberFormat="1" applyFont="1">
      <alignment/>
      <protection/>
    </xf>
    <xf numFmtId="0" fontId="5" fillId="0" borderId="44" xfId="54" applyFont="1" applyBorder="1" applyAlignment="1">
      <alignment horizontal="center" vertical="center"/>
      <protection/>
    </xf>
    <xf numFmtId="0" fontId="5" fillId="0" borderId="45" xfId="54" applyFont="1" applyFill="1" applyBorder="1" applyAlignment="1">
      <alignment horizontal="center" vertical="center"/>
      <protection/>
    </xf>
    <xf numFmtId="0" fontId="5" fillId="0" borderId="45" xfId="54" applyFont="1" applyFill="1" applyBorder="1" applyAlignment="1">
      <alignment horizontal="left" vertical="center" wrapText="1"/>
      <protection/>
    </xf>
    <xf numFmtId="3" fontId="42" fillId="0" borderId="45" xfId="54" applyNumberFormat="1" applyFont="1" applyBorder="1" applyAlignment="1">
      <alignment vertical="center"/>
      <protection/>
    </xf>
    <xf numFmtId="3" fontId="13" fillId="25" borderId="45" xfId="54" applyNumberFormat="1" applyFont="1" applyFill="1" applyBorder="1" applyAlignment="1">
      <alignment horizontal="right" vertical="center"/>
      <protection/>
    </xf>
    <xf numFmtId="3" fontId="42" fillId="0" borderId="45" xfId="54" applyNumberFormat="1" applyFont="1" applyFill="1" applyBorder="1" applyAlignment="1">
      <alignment horizontal="right" vertical="center"/>
      <protection/>
    </xf>
    <xf numFmtId="0" fontId="5" fillId="0" borderId="48" xfId="54" applyFont="1" applyBorder="1" applyAlignment="1">
      <alignment vertical="center" wrapText="1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left" vertical="center" wrapText="1"/>
    </xf>
    <xf numFmtId="3" fontId="42" fillId="0" borderId="15" xfId="54" applyNumberFormat="1" applyFont="1" applyBorder="1" applyAlignment="1">
      <alignment vertical="center"/>
      <protection/>
    </xf>
    <xf numFmtId="3" fontId="13" fillId="25" borderId="15" xfId="54" applyNumberFormat="1" applyFont="1" applyFill="1" applyBorder="1" applyAlignment="1">
      <alignment vertical="center"/>
      <protection/>
    </xf>
    <xf numFmtId="0" fontId="5" fillId="0" borderId="16" xfId="54" applyFont="1" applyBorder="1" applyAlignment="1">
      <alignment vertical="center" wrapText="1"/>
      <protection/>
    </xf>
    <xf numFmtId="3" fontId="13" fillId="0" borderId="0" xfId="54" applyNumberFormat="1" applyFont="1" applyBorder="1" applyAlignment="1">
      <alignment vertical="center"/>
      <protection/>
    </xf>
    <xf numFmtId="3" fontId="13" fillId="24" borderId="0" xfId="54" applyNumberFormat="1" applyFont="1" applyFill="1" applyBorder="1" applyAlignment="1">
      <alignment vertical="center"/>
      <protection/>
    </xf>
    <xf numFmtId="3" fontId="13" fillId="25" borderId="0" xfId="54" applyNumberFormat="1" applyFont="1" applyFill="1" applyBorder="1" applyAlignment="1">
      <alignment vertical="center"/>
      <protection/>
    </xf>
    <xf numFmtId="4" fontId="50" fillId="0" borderId="0" xfId="54" applyNumberFormat="1" applyFont="1" applyBorder="1" applyAlignment="1">
      <alignment horizontal="center" vertical="center"/>
      <protection/>
    </xf>
    <xf numFmtId="4" fontId="5" fillId="0" borderId="0" xfId="54" applyNumberFormat="1" applyFont="1" applyBorder="1" applyAlignment="1">
      <alignment horizontal="center" vertical="center"/>
      <protection/>
    </xf>
    <xf numFmtId="4" fontId="5" fillId="0" borderId="0" xfId="54" applyNumberFormat="1" applyFont="1" applyBorder="1" applyAlignment="1">
      <alignment vertical="center"/>
      <protection/>
    </xf>
    <xf numFmtId="4" fontId="14" fillId="0" borderId="0" xfId="54" applyNumberFormat="1" applyFont="1" applyBorder="1" applyAlignment="1">
      <alignment horizontal="center" vertical="center"/>
      <protection/>
    </xf>
    <xf numFmtId="4" fontId="5" fillId="0" borderId="0" xfId="54" applyNumberFormat="1" applyFont="1" applyAlignment="1">
      <alignment vertical="center"/>
      <protection/>
    </xf>
    <xf numFmtId="4" fontId="7" fillId="0" borderId="0" xfId="54" applyNumberFormat="1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4" fontId="41" fillId="0" borderId="0" xfId="54" applyNumberFormat="1" applyFont="1" applyAlignment="1">
      <alignment horizontal="center" vertical="center"/>
      <protection/>
    </xf>
    <xf numFmtId="4" fontId="13" fillId="0" borderId="0" xfId="54" applyNumberFormat="1" applyFont="1" applyAlignment="1">
      <alignment vertical="center"/>
      <protection/>
    </xf>
    <xf numFmtId="4" fontId="7" fillId="0" borderId="0" xfId="54" applyNumberFormat="1" applyFont="1" applyBorder="1" applyAlignment="1">
      <alignment horizontal="center" vertical="center" wrapText="1"/>
      <protection/>
    </xf>
    <xf numFmtId="3" fontId="38" fillId="0" borderId="22" xfId="52" applyNumberFormat="1" applyFont="1" applyBorder="1">
      <alignment/>
      <protection/>
    </xf>
    <xf numFmtId="3" fontId="38" fillId="0" borderId="22" xfId="52" applyNumberFormat="1" applyFont="1" applyBorder="1" applyAlignment="1">
      <alignment/>
      <protection/>
    </xf>
    <xf numFmtId="3" fontId="38" fillId="0" borderId="28" xfId="52" applyNumberFormat="1" applyFont="1" applyBorder="1" applyAlignment="1">
      <alignment/>
      <protection/>
    </xf>
    <xf numFmtId="3" fontId="10" fillId="0" borderId="64" xfId="52" applyNumberFormat="1" applyFont="1" applyBorder="1">
      <alignment/>
      <protection/>
    </xf>
    <xf numFmtId="3" fontId="15" fillId="0" borderId="65" xfId="52" applyNumberFormat="1" applyFont="1" applyBorder="1">
      <alignment/>
      <protection/>
    </xf>
    <xf numFmtId="3" fontId="39" fillId="0" borderId="65" xfId="52" applyNumberFormat="1" applyFont="1" applyBorder="1" applyAlignment="1">
      <alignment horizontal="center" vertical="center"/>
      <protection/>
    </xf>
    <xf numFmtId="3" fontId="15" fillId="0" borderId="12" xfId="52" applyNumberFormat="1" applyFont="1" applyBorder="1">
      <alignment/>
      <protection/>
    </xf>
    <xf numFmtId="3" fontId="39" fillId="0" borderId="12" xfId="52" applyNumberFormat="1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left" vertical="center"/>
      <protection/>
    </xf>
    <xf numFmtId="3" fontId="10" fillId="0" borderId="23" xfId="52" applyNumberFormat="1" applyFont="1" applyBorder="1" applyAlignment="1">
      <alignment/>
      <protection/>
    </xf>
    <xf numFmtId="3" fontId="10" fillId="0" borderId="26" xfId="52" applyNumberFormat="1" applyFont="1" applyBorder="1" applyAlignment="1">
      <alignment/>
      <protection/>
    </xf>
    <xf numFmtId="0" fontId="10" fillId="0" borderId="11" xfId="52" applyFont="1" applyBorder="1" applyAlignment="1">
      <alignment horizontal="left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0" fontId="10" fillId="0" borderId="11" xfId="52" applyFont="1" applyBorder="1" applyAlignment="1">
      <alignment wrapText="1"/>
      <protection/>
    </xf>
    <xf numFmtId="0" fontId="10" fillId="0" borderId="11" xfId="52" applyFont="1" applyBorder="1" applyAlignment="1">
      <alignment horizontal="center" wrapText="1"/>
      <protection/>
    </xf>
    <xf numFmtId="3" fontId="10" fillId="0" borderId="11" xfId="52" applyNumberFormat="1" applyFont="1" applyBorder="1" applyAlignment="1">
      <alignment wrapText="1"/>
      <protection/>
    </xf>
    <xf numFmtId="0" fontId="51" fillId="0" borderId="23" xfId="52" applyFont="1" applyBorder="1" applyAlignment="1">
      <alignment horizontal="left" vertical="center"/>
      <protection/>
    </xf>
    <xf numFmtId="0" fontId="51" fillId="0" borderId="23" xfId="52" applyFont="1" applyBorder="1" applyAlignment="1">
      <alignment/>
      <protection/>
    </xf>
    <xf numFmtId="3" fontId="51" fillId="0" borderId="23" xfId="52" applyNumberFormat="1" applyFont="1" applyBorder="1">
      <alignment/>
      <protection/>
    </xf>
    <xf numFmtId="3" fontId="51" fillId="0" borderId="23" xfId="52" applyNumberFormat="1" applyFont="1" applyBorder="1" applyAlignment="1">
      <alignment/>
      <protection/>
    </xf>
    <xf numFmtId="3" fontId="51" fillId="0" borderId="26" xfId="52" applyNumberFormat="1" applyFont="1" applyBorder="1" applyAlignment="1">
      <alignment/>
      <protection/>
    </xf>
    <xf numFmtId="0" fontId="51" fillId="0" borderId="11" xfId="52" applyFont="1" applyBorder="1" applyAlignment="1">
      <alignment horizontal="left" vertical="center"/>
      <protection/>
    </xf>
    <xf numFmtId="4" fontId="51" fillId="0" borderId="11" xfId="52" applyNumberFormat="1" applyFont="1" applyBorder="1">
      <alignment/>
      <protection/>
    </xf>
    <xf numFmtId="4" fontId="51" fillId="0" borderId="21" xfId="52" applyNumberFormat="1" applyFont="1" applyBorder="1">
      <alignment/>
      <protection/>
    </xf>
    <xf numFmtId="0" fontId="51" fillId="0" borderId="11" xfId="52" applyFont="1" applyBorder="1" applyAlignment="1">
      <alignment horizontal="left" vertical="center" wrapText="1"/>
      <protection/>
    </xf>
    <xf numFmtId="0" fontId="51" fillId="0" borderId="11" xfId="52" applyFont="1" applyBorder="1">
      <alignment/>
      <protection/>
    </xf>
    <xf numFmtId="3" fontId="45" fillId="0" borderId="11" xfId="52" applyNumberFormat="1" applyFont="1" applyBorder="1">
      <alignment/>
      <protection/>
    </xf>
    <xf numFmtId="3" fontId="45" fillId="0" borderId="21" xfId="52" applyNumberFormat="1" applyFont="1" applyBorder="1">
      <alignment/>
      <protection/>
    </xf>
    <xf numFmtId="0" fontId="45" fillId="0" borderId="11" xfId="52" applyFont="1" applyBorder="1" applyAlignment="1">
      <alignment horizontal="left" vertical="center"/>
      <protection/>
    </xf>
    <xf numFmtId="3" fontId="51" fillId="0" borderId="11" xfId="52" applyNumberFormat="1" applyFont="1" applyBorder="1">
      <alignment/>
      <protection/>
    </xf>
    <xf numFmtId="3" fontId="51" fillId="0" borderId="21" xfId="52" applyNumberFormat="1" applyFont="1" applyBorder="1">
      <alignment/>
      <protection/>
    </xf>
    <xf numFmtId="0" fontId="45" fillId="0" borderId="64" xfId="52" applyFont="1" applyBorder="1" applyAlignment="1">
      <alignment horizontal="left" vertical="center"/>
      <protection/>
    </xf>
    <xf numFmtId="0" fontId="51" fillId="0" borderId="64" xfId="52" applyFont="1" applyBorder="1" applyAlignment="1">
      <alignment/>
      <protection/>
    </xf>
    <xf numFmtId="3" fontId="51" fillId="0" borderId="64" xfId="52" applyNumberFormat="1" applyFont="1" applyBorder="1">
      <alignment/>
      <protection/>
    </xf>
    <xf numFmtId="3" fontId="51" fillId="0" borderId="64" xfId="52" applyNumberFormat="1" applyFont="1" applyBorder="1" applyAlignment="1">
      <alignment/>
      <protection/>
    </xf>
    <xf numFmtId="3" fontId="51" fillId="0" borderId="66" xfId="52" applyNumberFormat="1" applyFont="1" applyBorder="1" applyAlignment="1">
      <alignment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center" vertical="center"/>
      <protection/>
    </xf>
    <xf numFmtId="4" fontId="7" fillId="0" borderId="10" xfId="54" applyNumberFormat="1" applyFont="1" applyBorder="1" applyAlignment="1">
      <alignment horizontal="left" vertical="center"/>
      <protection/>
    </xf>
    <xf numFmtId="4" fontId="7" fillId="0" borderId="10" xfId="54" applyNumberFormat="1" applyFont="1" applyBorder="1" applyAlignment="1">
      <alignment horizontal="left" vertical="center" wrapText="1"/>
      <protection/>
    </xf>
    <xf numFmtId="0" fontId="52" fillId="0" borderId="0" xfId="52" applyFont="1">
      <alignment/>
      <protection/>
    </xf>
    <xf numFmtId="0" fontId="35" fillId="25" borderId="0" xfId="52" applyFont="1" applyFill="1" applyBorder="1" applyAlignment="1">
      <alignment horizontal="center" vertical="center"/>
      <protection/>
    </xf>
    <xf numFmtId="3" fontId="35" fillId="25" borderId="0" xfId="52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64" xfId="52" applyFont="1" applyBorder="1" applyAlignment="1">
      <alignment horizontal="left" vertical="center"/>
      <protection/>
    </xf>
    <xf numFmtId="0" fontId="10" fillId="0" borderId="64" xfId="52" applyFont="1" applyBorder="1" applyAlignment="1">
      <alignment/>
      <protection/>
    </xf>
    <xf numFmtId="3" fontId="10" fillId="0" borderId="64" xfId="52" applyNumberFormat="1" applyFont="1" applyBorder="1" applyAlignment="1">
      <alignment/>
      <protection/>
    </xf>
    <xf numFmtId="3" fontId="10" fillId="0" borderId="66" xfId="52" applyNumberFormat="1" applyFont="1" applyBorder="1" applyAlignment="1">
      <alignment/>
      <protection/>
    </xf>
    <xf numFmtId="0" fontId="10" fillId="0" borderId="24" xfId="52" applyFont="1" applyBorder="1" applyAlignment="1">
      <alignment horizontal="left" vertical="center"/>
      <protection/>
    </xf>
    <xf numFmtId="0" fontId="7" fillId="20" borderId="67" xfId="54" applyFont="1" applyFill="1" applyBorder="1" applyAlignment="1">
      <alignment horizontal="center" vertical="center" wrapText="1"/>
      <protection/>
    </xf>
    <xf numFmtId="4" fontId="7" fillId="0" borderId="68" xfId="54" applyNumberFormat="1" applyFont="1" applyBorder="1" applyAlignment="1">
      <alignment horizontal="center" vertical="center"/>
      <protection/>
    </xf>
    <xf numFmtId="4" fontId="7" fillId="0" borderId="65" xfId="54" applyNumberFormat="1" applyFont="1" applyBorder="1" applyAlignment="1">
      <alignment horizontal="center" vertical="center"/>
      <protection/>
    </xf>
    <xf numFmtId="0" fontId="7" fillId="20" borderId="69" xfId="54" applyFont="1" applyFill="1" applyBorder="1" applyAlignment="1">
      <alignment horizontal="center" vertical="center" wrapText="1"/>
      <protection/>
    </xf>
    <xf numFmtId="0" fontId="7" fillId="20" borderId="13" xfId="54" applyFont="1" applyFill="1" applyBorder="1" applyAlignment="1">
      <alignment horizontal="center" vertical="center" wrapText="1"/>
      <protection/>
    </xf>
    <xf numFmtId="4" fontId="7" fillId="0" borderId="70" xfId="54" applyNumberFormat="1" applyFont="1" applyBorder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7" fillId="20" borderId="44" xfId="54" applyFont="1" applyFill="1" applyBorder="1" applyAlignment="1">
      <alignment horizontal="center" vertical="center"/>
      <protection/>
    </xf>
    <xf numFmtId="0" fontId="7" fillId="20" borderId="37" xfId="54" applyFont="1" applyFill="1" applyBorder="1" applyAlignment="1">
      <alignment horizontal="center" vertical="center"/>
      <protection/>
    </xf>
    <xf numFmtId="0" fontId="7" fillId="20" borderId="45" xfId="54" applyFont="1" applyFill="1" applyBorder="1" applyAlignment="1">
      <alignment horizontal="center" vertical="center"/>
      <protection/>
    </xf>
    <xf numFmtId="0" fontId="7" fillId="20" borderId="10" xfId="54" applyFont="1" applyFill="1" applyBorder="1" applyAlignment="1">
      <alignment horizontal="center" vertical="center"/>
      <protection/>
    </xf>
    <xf numFmtId="0" fontId="7" fillId="20" borderId="45" xfId="54" applyFont="1" applyFill="1" applyBorder="1" applyAlignment="1">
      <alignment horizontal="center" vertical="center" wrapText="1"/>
      <protection/>
    </xf>
    <xf numFmtId="0" fontId="7" fillId="20" borderId="10" xfId="54" applyFont="1" applyFill="1" applyBorder="1" applyAlignment="1">
      <alignment horizontal="center" vertical="center" wrapText="1"/>
      <protection/>
    </xf>
    <xf numFmtId="0" fontId="7" fillId="20" borderId="48" xfId="54" applyFont="1" applyFill="1" applyBorder="1" applyAlignment="1">
      <alignment horizontal="center" vertical="center" wrapText="1"/>
      <protection/>
    </xf>
    <xf numFmtId="0" fontId="7" fillId="20" borderId="71" xfId="54" applyFont="1" applyFill="1" applyBorder="1" applyAlignment="1">
      <alignment horizontal="center" vertical="center" wrapText="1"/>
      <protection/>
    </xf>
    <xf numFmtId="0" fontId="7" fillId="20" borderId="49" xfId="54" applyFont="1" applyFill="1" applyBorder="1" applyAlignment="1">
      <alignment horizontal="center" vertical="center" wrapText="1"/>
      <protection/>
    </xf>
    <xf numFmtId="0" fontId="7" fillId="20" borderId="40" xfId="54" applyFont="1" applyFill="1" applyBorder="1" applyAlignment="1">
      <alignment horizontal="center" vertical="center" wrapText="1"/>
      <protection/>
    </xf>
    <xf numFmtId="4" fontId="10" fillId="0" borderId="0" xfId="54" applyNumberFormat="1" applyFont="1" applyAlignment="1">
      <alignment horizontal="center" vertical="center"/>
      <protection/>
    </xf>
    <xf numFmtId="4" fontId="7" fillId="0" borderId="0" xfId="54" applyNumberFormat="1" applyFont="1" applyBorder="1" applyAlignment="1">
      <alignment horizontal="center" vertical="center" wrapText="1"/>
      <protection/>
    </xf>
    <xf numFmtId="0" fontId="7" fillId="20" borderId="15" xfId="54" applyFont="1" applyFill="1" applyBorder="1" applyAlignment="1">
      <alignment horizontal="center" vertical="center" wrapText="1"/>
      <protection/>
    </xf>
    <xf numFmtId="4" fontId="41" fillId="0" borderId="0" xfId="54" applyNumberFormat="1" applyFont="1" applyAlignment="1">
      <alignment horizontal="center" vertical="center"/>
      <protection/>
    </xf>
    <xf numFmtId="0" fontId="7" fillId="20" borderId="72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7" fillId="0" borderId="14" xfId="52" applyFont="1" applyBorder="1" applyAlignment="1">
      <alignment horizontal="center" vertical="center"/>
      <protection/>
    </xf>
    <xf numFmtId="0" fontId="37" fillId="0" borderId="27" xfId="52" applyFont="1" applyBorder="1" applyAlignment="1">
      <alignment horizontal="center" vertical="center"/>
      <protection/>
    </xf>
    <xf numFmtId="0" fontId="37" fillId="0" borderId="62" xfId="52" applyFont="1" applyBorder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15" fillId="20" borderId="44" xfId="52" applyFont="1" applyFill="1" applyBorder="1" applyAlignment="1">
      <alignment horizontal="center" vertical="center"/>
      <protection/>
    </xf>
    <xf numFmtId="0" fontId="15" fillId="20" borderId="37" xfId="52" applyFont="1" applyFill="1" applyBorder="1" applyAlignment="1">
      <alignment horizontal="center" vertical="center"/>
      <protection/>
    </xf>
    <xf numFmtId="0" fontId="10" fillId="0" borderId="73" xfId="52" applyFont="1" applyBorder="1" applyAlignment="1">
      <alignment horizontal="center" vertical="center"/>
      <protection/>
    </xf>
    <xf numFmtId="0" fontId="10" fillId="0" borderId="74" xfId="52" applyFont="1" applyBorder="1" applyAlignment="1">
      <alignment horizontal="center" vertical="center"/>
      <protection/>
    </xf>
    <xf numFmtId="0" fontId="10" fillId="0" borderId="75" xfId="52" applyFont="1" applyBorder="1" applyAlignment="1">
      <alignment horizontal="center" vertical="center"/>
      <protection/>
    </xf>
    <xf numFmtId="0" fontId="15" fillId="20" borderId="45" xfId="52" applyFont="1" applyFill="1" applyBorder="1" applyAlignment="1">
      <alignment horizontal="center" vertical="center"/>
      <protection/>
    </xf>
    <xf numFmtId="0" fontId="15" fillId="20" borderId="10" xfId="52" applyFont="1" applyFill="1" applyBorder="1" applyAlignment="1">
      <alignment horizontal="center" vertical="center"/>
      <protection/>
    </xf>
    <xf numFmtId="0" fontId="15" fillId="20" borderId="13" xfId="52" applyFont="1" applyFill="1" applyBorder="1" applyAlignment="1">
      <alignment horizontal="center" vertical="center"/>
      <protection/>
    </xf>
    <xf numFmtId="0" fontId="15" fillId="20" borderId="45" xfId="52" applyFont="1" applyFill="1" applyBorder="1" applyAlignment="1">
      <alignment horizontal="center" vertical="center" wrapText="1"/>
      <protection/>
    </xf>
    <xf numFmtId="0" fontId="15" fillId="20" borderId="10" xfId="52" applyFont="1" applyFill="1" applyBorder="1" applyAlignment="1">
      <alignment horizontal="center" vertical="center" wrapText="1"/>
      <protection/>
    </xf>
    <xf numFmtId="0" fontId="15" fillId="20" borderId="48" xfId="52" applyFont="1" applyFill="1" applyBorder="1" applyAlignment="1">
      <alignment horizontal="center" vertical="center"/>
      <protection/>
    </xf>
    <xf numFmtId="0" fontId="37" fillId="0" borderId="15" xfId="52" applyFont="1" applyBorder="1" applyAlignment="1">
      <alignment horizontal="center" vertical="center"/>
      <protection/>
    </xf>
    <xf numFmtId="0" fontId="37" fillId="0" borderId="49" xfId="52" applyFont="1" applyBorder="1" applyAlignment="1">
      <alignment horizontal="center" vertical="center"/>
      <protection/>
    </xf>
    <xf numFmtId="0" fontId="37" fillId="0" borderId="4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/>
      <protection/>
    </xf>
    <xf numFmtId="0" fontId="15" fillId="0" borderId="76" xfId="52" applyFont="1" applyBorder="1" applyAlignment="1">
      <alignment horizontal="center"/>
      <protection/>
    </xf>
    <xf numFmtId="0" fontId="15" fillId="0" borderId="77" xfId="52" applyFont="1" applyBorder="1" applyAlignment="1">
      <alignment horizontal="center"/>
      <protection/>
    </xf>
    <xf numFmtId="0" fontId="15" fillId="0" borderId="65" xfId="52" applyFont="1" applyBorder="1" applyAlignment="1">
      <alignment horizontal="center"/>
      <protection/>
    </xf>
    <xf numFmtId="0" fontId="15" fillId="20" borderId="13" xfId="52" applyFont="1" applyFill="1" applyBorder="1" applyAlignment="1">
      <alignment horizontal="center" vertical="center" wrapText="1"/>
      <protection/>
    </xf>
    <xf numFmtId="4" fontId="40" fillId="0" borderId="0" xfId="52" applyNumberFormat="1" applyFont="1" applyAlignment="1">
      <alignment horizontal="center"/>
      <protection/>
    </xf>
    <xf numFmtId="0" fontId="40" fillId="0" borderId="0" xfId="52" applyFont="1" applyAlignment="1">
      <alignment horizontal="center"/>
      <protection/>
    </xf>
    <xf numFmtId="3" fontId="43" fillId="0" borderId="0" xfId="52" applyNumberFormat="1" applyFont="1" applyAlignment="1">
      <alignment horizontal="center"/>
      <protection/>
    </xf>
    <xf numFmtId="3" fontId="37" fillId="0" borderId="78" xfId="52" applyNumberFormat="1" applyFont="1" applyBorder="1" applyAlignment="1">
      <alignment horizontal="center"/>
      <protection/>
    </xf>
    <xf numFmtId="3" fontId="37" fillId="0" borderId="35" xfId="52" applyNumberFormat="1" applyFont="1" applyBorder="1" applyAlignment="1">
      <alignment horizontal="center"/>
      <protection/>
    </xf>
    <xf numFmtId="4" fontId="38" fillId="0" borderId="0" xfId="52" applyNumberFormat="1" applyFont="1" applyAlignment="1">
      <alignment horizontal="center"/>
      <protection/>
    </xf>
    <xf numFmtId="0" fontId="10" fillId="0" borderId="46" xfId="52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0" fillId="0" borderId="57" xfId="52" applyFont="1" applyBorder="1" applyAlignment="1">
      <alignment horizontal="center" vertical="center"/>
      <protection/>
    </xf>
    <xf numFmtId="0" fontId="35" fillId="25" borderId="77" xfId="52" applyFont="1" applyFill="1" applyBorder="1" applyAlignment="1">
      <alignment horizontal="center" vertical="center"/>
      <protection/>
    </xf>
    <xf numFmtId="0" fontId="35" fillId="25" borderId="65" xfId="52" applyFont="1" applyFill="1" applyBorder="1" applyAlignment="1">
      <alignment horizontal="center" vertical="center"/>
      <protection/>
    </xf>
    <xf numFmtId="0" fontId="39" fillId="0" borderId="77" xfId="52" applyFont="1" applyBorder="1" applyAlignment="1">
      <alignment horizontal="center" vertical="center"/>
      <protection/>
    </xf>
    <xf numFmtId="0" fontId="39" fillId="0" borderId="65" xfId="52" applyFont="1" applyBorder="1" applyAlignment="1">
      <alignment horizontal="center" vertical="center"/>
      <protection/>
    </xf>
    <xf numFmtId="4" fontId="37" fillId="0" borderId="78" xfId="52" applyNumberFormat="1" applyFont="1" applyBorder="1" applyAlignment="1">
      <alignment horizontal="center"/>
      <protection/>
    </xf>
    <xf numFmtId="4" fontId="37" fillId="0" borderId="35" xfId="52" applyNumberFormat="1" applyFont="1" applyBorder="1" applyAlignment="1">
      <alignment horizontal="center"/>
      <protection/>
    </xf>
    <xf numFmtId="0" fontId="35" fillId="25" borderId="70" xfId="52" applyFont="1" applyFill="1" applyBorder="1" applyAlignment="1">
      <alignment horizontal="center" vertical="center"/>
      <protection/>
    </xf>
    <xf numFmtId="0" fontId="37" fillId="0" borderId="73" xfId="52" applyFont="1" applyBorder="1" applyAlignment="1">
      <alignment horizontal="center" vertical="center"/>
      <protection/>
    </xf>
    <xf numFmtId="0" fontId="37" fillId="0" borderId="74" xfId="52" applyFont="1" applyBorder="1" applyAlignment="1">
      <alignment horizontal="center" vertical="center"/>
      <protection/>
    </xf>
    <xf numFmtId="0" fontId="37" fillId="0" borderId="75" xfId="52" applyFont="1" applyBorder="1" applyAlignment="1">
      <alignment horizontal="center" vertical="center"/>
      <protection/>
    </xf>
    <xf numFmtId="0" fontId="10" fillId="0" borderId="79" xfId="52" applyFont="1" applyBorder="1" applyAlignment="1">
      <alignment horizontal="center" vertical="center"/>
      <protection/>
    </xf>
    <xf numFmtId="0" fontId="37" fillId="0" borderId="80" xfId="52" applyFont="1" applyBorder="1" applyAlignment="1">
      <alignment horizontal="center" vertical="center"/>
      <protection/>
    </xf>
    <xf numFmtId="0" fontId="37" fillId="0" borderId="81" xfId="52" applyFont="1" applyBorder="1" applyAlignment="1">
      <alignment horizontal="center" vertical="center"/>
      <protection/>
    </xf>
    <xf numFmtId="0" fontId="37" fillId="0" borderId="47" xfId="52" applyFont="1" applyBorder="1" applyAlignment="1">
      <alignment horizontal="center" vertical="center"/>
      <protection/>
    </xf>
    <xf numFmtId="0" fontId="37" fillId="0" borderId="57" xfId="52" applyFont="1" applyBorder="1" applyAlignment="1">
      <alignment horizontal="center" vertical="center"/>
      <protection/>
    </xf>
    <xf numFmtId="0" fontId="37" fillId="0" borderId="82" xfId="52" applyFont="1" applyBorder="1" applyAlignment="1">
      <alignment horizontal="center" vertical="center"/>
      <protection/>
    </xf>
    <xf numFmtId="0" fontId="10" fillId="0" borderId="83" xfId="52" applyFont="1" applyBorder="1" applyAlignment="1">
      <alignment horizontal="center" vertical="center"/>
      <protection/>
    </xf>
    <xf numFmtId="3" fontId="45" fillId="0" borderId="0" xfId="52" applyNumberFormat="1" applyFont="1" applyAlignment="1">
      <alignment horizontal="center"/>
      <protection/>
    </xf>
    <xf numFmtId="3" fontId="52" fillId="0" borderId="0" xfId="52" applyNumberFormat="1" applyFont="1" applyAlignment="1">
      <alignment horizontal="center"/>
      <protection/>
    </xf>
    <xf numFmtId="4" fontId="51" fillId="0" borderId="84" xfId="52" applyNumberFormat="1" applyFont="1" applyBorder="1" applyAlignment="1">
      <alignment horizontal="center"/>
      <protection/>
    </xf>
    <xf numFmtId="4" fontId="51" fillId="0" borderId="85" xfId="52" applyNumberFormat="1" applyFont="1" applyBorder="1" applyAlignment="1">
      <alignment horizontal="center"/>
      <protection/>
    </xf>
    <xf numFmtId="0" fontId="51" fillId="0" borderId="14" xfId="52" applyFont="1" applyBorder="1" applyAlignment="1">
      <alignment horizontal="center" vertical="center"/>
      <protection/>
    </xf>
    <xf numFmtId="0" fontId="51" fillId="0" borderId="27" xfId="52" applyFont="1" applyBorder="1" applyAlignment="1">
      <alignment horizontal="center" vertical="center"/>
      <protection/>
    </xf>
    <xf numFmtId="0" fontId="51" fillId="0" borderId="86" xfId="52" applyFont="1" applyBorder="1" applyAlignment="1">
      <alignment horizontal="center" vertical="center"/>
      <protection/>
    </xf>
    <xf numFmtId="4" fontId="53" fillId="0" borderId="0" xfId="52" applyNumberFormat="1" applyFont="1" applyAlignment="1">
      <alignment horizontal="center"/>
      <protection/>
    </xf>
    <xf numFmtId="4" fontId="52" fillId="0" borderId="0" xfId="52" applyNumberFormat="1" applyFont="1" applyAlignment="1">
      <alignment horizontal="center"/>
      <protection/>
    </xf>
    <xf numFmtId="0" fontId="52" fillId="0" borderId="0" xfId="52" applyFont="1" applyAlignment="1">
      <alignment horizontal="center"/>
      <protection/>
    </xf>
    <xf numFmtId="0" fontId="6" fillId="0" borderId="0" xfId="53" applyFont="1" applyAlignment="1">
      <alignment horizontal="center" vertical="center"/>
      <protection/>
    </xf>
    <xf numFmtId="0" fontId="55" fillId="0" borderId="0" xfId="0" applyNumberFormat="1" applyFill="1" applyBorder="1" applyAlignment="1" applyProtection="1">
      <alignment horizontal="left"/>
      <protection locked="0"/>
    </xf>
    <xf numFmtId="0" fontId="55" fillId="0" borderId="0" xfId="0" applyNumberFormat="1" applyFill="1" applyBorder="1" applyAlignment="1" applyProtection="1">
      <alignment horizontal="left"/>
      <protection locked="0"/>
    </xf>
    <xf numFmtId="49" fontId="55" fillId="26" borderId="0" xfId="0" applyAlignment="1">
      <alignment horizontal="left" vertical="top" wrapText="1"/>
    </xf>
    <xf numFmtId="49" fontId="56" fillId="26" borderId="87" xfId="0" applyAlignment="1">
      <alignment horizontal="center" vertical="center" wrapText="1"/>
    </xf>
    <xf numFmtId="49" fontId="56" fillId="26" borderId="87" xfId="0" applyAlignment="1">
      <alignment horizontal="center" vertical="center" wrapText="1"/>
    </xf>
    <xf numFmtId="49" fontId="57" fillId="27" borderId="87" xfId="0" applyAlignment="1">
      <alignment horizontal="center" vertical="center" wrapText="1"/>
    </xf>
    <xf numFmtId="49" fontId="57" fillId="27" borderId="87" xfId="0" applyAlignment="1">
      <alignment horizontal="left" vertical="center" wrapText="1"/>
    </xf>
    <xf numFmtId="49" fontId="57" fillId="27" borderId="87" xfId="0" applyAlignment="1">
      <alignment horizontal="right" vertical="center" wrapText="1"/>
    </xf>
    <xf numFmtId="49" fontId="57" fillId="27" borderId="87" xfId="0" applyAlignment="1">
      <alignment horizontal="right" vertical="center" wrapText="1"/>
    </xf>
    <xf numFmtId="49" fontId="58" fillId="26" borderId="88" xfId="0" applyAlignment="1">
      <alignment horizontal="center" vertical="center" wrapText="1"/>
    </xf>
    <xf numFmtId="49" fontId="59" fillId="28" borderId="87" xfId="0" applyAlignment="1">
      <alignment horizontal="center" vertical="center" wrapText="1"/>
    </xf>
    <xf numFmtId="49" fontId="58" fillId="28" borderId="87" xfId="0" applyAlignment="1">
      <alignment horizontal="center" vertical="center" wrapText="1"/>
    </xf>
    <xf numFmtId="49" fontId="59" fillId="28" borderId="87" xfId="0" applyAlignment="1">
      <alignment horizontal="left" vertical="center" wrapText="1"/>
    </xf>
    <xf numFmtId="49" fontId="59" fillId="28" borderId="87" xfId="0" applyAlignment="1">
      <alignment horizontal="right" vertical="center" wrapText="1"/>
    </xf>
    <xf numFmtId="49" fontId="59" fillId="28" borderId="87" xfId="0" applyAlignment="1">
      <alignment horizontal="right" vertical="center" wrapText="1"/>
    </xf>
    <xf numFmtId="49" fontId="59" fillId="26" borderId="88" xfId="0" applyAlignment="1">
      <alignment horizontal="center" vertical="center" wrapText="1"/>
    </xf>
    <xf numFmtId="49" fontId="59" fillId="26" borderId="87" xfId="0" applyAlignment="1">
      <alignment horizontal="center" vertical="center" wrapText="1"/>
    </xf>
    <xf numFmtId="49" fontId="59" fillId="26" borderId="87" xfId="0" applyAlignment="1">
      <alignment horizontal="left" vertical="center" wrapText="1"/>
    </xf>
    <xf numFmtId="49" fontId="59" fillId="26" borderId="87" xfId="0" applyAlignment="1">
      <alignment horizontal="right" vertical="center" wrapText="1"/>
    </xf>
    <xf numFmtId="49" fontId="59" fillId="26" borderId="87" xfId="0" applyAlignment="1">
      <alignment horizontal="right" vertical="center" wrapText="1"/>
    </xf>
    <xf numFmtId="49" fontId="54" fillId="26" borderId="0" xfId="0" applyAlignment="1">
      <alignment horizontal="center" vertical="center" wrapText="1"/>
    </xf>
    <xf numFmtId="49" fontId="58" fillId="26" borderId="89" xfId="0" applyAlignment="1">
      <alignment horizontal="center" vertical="center" wrapText="1"/>
    </xf>
    <xf numFmtId="49" fontId="56" fillId="26" borderId="87" xfId="0" applyAlignment="1">
      <alignment horizontal="right" vertical="center" wrapText="1"/>
    </xf>
    <xf numFmtId="49" fontId="60" fillId="26" borderId="90" xfId="0" applyAlignment="1">
      <alignment horizontal="right" vertical="center" wrapText="1"/>
    </xf>
    <xf numFmtId="49" fontId="60" fillId="26" borderId="90" xfId="0" applyAlignment="1">
      <alignment horizontal="right" vertical="center" wrapText="1"/>
    </xf>
    <xf numFmtId="49" fontId="61" fillId="26" borderId="87" xfId="0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ączniki do projektu na 2007 r" xfId="53"/>
    <cellStyle name="Normalny_Załączniki do projektu na 2008 r- autopoprawki RIO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2.125" style="393" customWidth="1"/>
    <col min="2" max="2" width="8.75390625" style="393" customWidth="1"/>
    <col min="3" max="4" width="10.875" style="393" customWidth="1"/>
    <col min="5" max="5" width="54.625" style="393" customWidth="1"/>
    <col min="6" max="7" width="22.875" style="393" customWidth="1"/>
    <col min="8" max="8" width="9.875" style="393" customWidth="1"/>
    <col min="9" max="9" width="13.00390625" style="393" customWidth="1"/>
    <col min="10" max="10" width="1.00390625" style="393" customWidth="1"/>
    <col min="11" max="16384" width="8.00390625" style="393" customWidth="1"/>
  </cols>
  <sheetData>
    <row r="1" spans="1:10" ht="46.5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</row>
    <row r="2" spans="2:10" ht="34.5" customHeight="1">
      <c r="B2" s="394" t="s">
        <v>557</v>
      </c>
      <c r="C2" s="394"/>
      <c r="D2" s="394"/>
      <c r="E2" s="394"/>
      <c r="F2" s="394"/>
      <c r="G2" s="392"/>
      <c r="H2" s="392"/>
      <c r="I2" s="392"/>
      <c r="J2" s="392"/>
    </row>
    <row r="3" spans="2:9" ht="16.5" customHeight="1">
      <c r="B3" s="395" t="s">
        <v>181</v>
      </c>
      <c r="C3" s="395" t="s">
        <v>182</v>
      </c>
      <c r="D3" s="395" t="s">
        <v>316</v>
      </c>
      <c r="E3" s="395" t="s">
        <v>558</v>
      </c>
      <c r="F3" s="395" t="s">
        <v>559</v>
      </c>
      <c r="G3" s="395" t="s">
        <v>560</v>
      </c>
      <c r="H3" s="396" t="s">
        <v>561</v>
      </c>
      <c r="I3" s="396"/>
    </row>
    <row r="4" spans="2:9" ht="16.5" customHeight="1">
      <c r="B4" s="397" t="s">
        <v>562</v>
      </c>
      <c r="C4" s="397"/>
      <c r="D4" s="397"/>
      <c r="E4" s="398" t="s">
        <v>563</v>
      </c>
      <c r="F4" s="399" t="s">
        <v>564</v>
      </c>
      <c r="G4" s="399" t="s">
        <v>565</v>
      </c>
      <c r="H4" s="400" t="s">
        <v>566</v>
      </c>
      <c r="I4" s="400"/>
    </row>
    <row r="5" spans="2:9" ht="16.5" customHeight="1">
      <c r="B5" s="401"/>
      <c r="C5" s="402" t="s">
        <v>174</v>
      </c>
      <c r="D5" s="403"/>
      <c r="E5" s="404" t="s">
        <v>567</v>
      </c>
      <c r="F5" s="405" t="s">
        <v>568</v>
      </c>
      <c r="G5" s="405" t="s">
        <v>565</v>
      </c>
      <c r="H5" s="406" t="s">
        <v>569</v>
      </c>
      <c r="I5" s="406"/>
    </row>
    <row r="6" spans="2:9" ht="16.5" customHeight="1">
      <c r="B6" s="407"/>
      <c r="C6" s="407"/>
      <c r="D6" s="408" t="s">
        <v>317</v>
      </c>
      <c r="E6" s="409" t="s">
        <v>570</v>
      </c>
      <c r="F6" s="410" t="s">
        <v>571</v>
      </c>
      <c r="G6" s="410" t="s">
        <v>565</v>
      </c>
      <c r="H6" s="411" t="s">
        <v>572</v>
      </c>
      <c r="I6" s="411"/>
    </row>
    <row r="7" spans="2:9" ht="16.5" customHeight="1">
      <c r="B7" s="397" t="s">
        <v>573</v>
      </c>
      <c r="C7" s="397"/>
      <c r="D7" s="397"/>
      <c r="E7" s="398" t="s">
        <v>574</v>
      </c>
      <c r="F7" s="399" t="s">
        <v>575</v>
      </c>
      <c r="G7" s="399" t="s">
        <v>576</v>
      </c>
      <c r="H7" s="400" t="s">
        <v>577</v>
      </c>
      <c r="I7" s="400"/>
    </row>
    <row r="8" spans="2:9" ht="16.5" customHeight="1">
      <c r="B8" s="401"/>
      <c r="C8" s="402" t="s">
        <v>178</v>
      </c>
      <c r="D8" s="403"/>
      <c r="E8" s="404" t="s">
        <v>578</v>
      </c>
      <c r="F8" s="405" t="s">
        <v>579</v>
      </c>
      <c r="G8" s="405" t="s">
        <v>580</v>
      </c>
      <c r="H8" s="406" t="s">
        <v>580</v>
      </c>
      <c r="I8" s="406"/>
    </row>
    <row r="9" spans="2:9" ht="16.5" customHeight="1">
      <c r="B9" s="407"/>
      <c r="C9" s="407"/>
      <c r="D9" s="408" t="s">
        <v>415</v>
      </c>
      <c r="E9" s="409" t="s">
        <v>581</v>
      </c>
      <c r="F9" s="410" t="s">
        <v>579</v>
      </c>
      <c r="G9" s="410" t="s">
        <v>580</v>
      </c>
      <c r="H9" s="411" t="s">
        <v>580</v>
      </c>
      <c r="I9" s="411"/>
    </row>
    <row r="10" spans="2:9" ht="16.5" customHeight="1">
      <c r="B10" s="401"/>
      <c r="C10" s="402" t="s">
        <v>226</v>
      </c>
      <c r="D10" s="403"/>
      <c r="E10" s="404" t="s">
        <v>582</v>
      </c>
      <c r="F10" s="405" t="s">
        <v>583</v>
      </c>
      <c r="G10" s="405" t="s">
        <v>584</v>
      </c>
      <c r="H10" s="406" t="s">
        <v>585</v>
      </c>
      <c r="I10" s="406"/>
    </row>
    <row r="11" spans="2:9" ht="30" customHeight="1">
      <c r="B11" s="407"/>
      <c r="C11" s="407"/>
      <c r="D11" s="408" t="s">
        <v>328</v>
      </c>
      <c r="E11" s="409" t="s">
        <v>586</v>
      </c>
      <c r="F11" s="410" t="s">
        <v>587</v>
      </c>
      <c r="G11" s="410" t="s">
        <v>588</v>
      </c>
      <c r="H11" s="411" t="s">
        <v>589</v>
      </c>
      <c r="I11" s="411"/>
    </row>
    <row r="12" spans="2:9" ht="16.5" customHeight="1">
      <c r="B12" s="407"/>
      <c r="C12" s="407"/>
      <c r="D12" s="408" t="s">
        <v>318</v>
      </c>
      <c r="E12" s="409" t="s">
        <v>590</v>
      </c>
      <c r="F12" s="410" t="s">
        <v>591</v>
      </c>
      <c r="G12" s="410" t="s">
        <v>592</v>
      </c>
      <c r="H12" s="411" t="s">
        <v>593</v>
      </c>
      <c r="I12" s="411"/>
    </row>
    <row r="13" spans="2:9" ht="16.5" customHeight="1">
      <c r="B13" s="407"/>
      <c r="C13" s="407"/>
      <c r="D13" s="408" t="s">
        <v>415</v>
      </c>
      <c r="E13" s="409" t="s">
        <v>581</v>
      </c>
      <c r="F13" s="410" t="s">
        <v>594</v>
      </c>
      <c r="G13" s="410" t="s">
        <v>595</v>
      </c>
      <c r="H13" s="411" t="s">
        <v>596</v>
      </c>
      <c r="I13" s="411"/>
    </row>
    <row r="14" spans="2:9" ht="16.5" customHeight="1">
      <c r="B14" s="397" t="s">
        <v>597</v>
      </c>
      <c r="C14" s="397"/>
      <c r="D14" s="397"/>
      <c r="E14" s="398" t="s">
        <v>598</v>
      </c>
      <c r="F14" s="399" t="s">
        <v>599</v>
      </c>
      <c r="G14" s="399" t="s">
        <v>600</v>
      </c>
      <c r="H14" s="400" t="s">
        <v>601</v>
      </c>
      <c r="I14" s="400"/>
    </row>
    <row r="15" spans="2:9" ht="16.5" customHeight="1">
      <c r="B15" s="401"/>
      <c r="C15" s="402" t="s">
        <v>177</v>
      </c>
      <c r="D15" s="403"/>
      <c r="E15" s="404" t="s">
        <v>602</v>
      </c>
      <c r="F15" s="405" t="s">
        <v>603</v>
      </c>
      <c r="G15" s="405" t="s">
        <v>600</v>
      </c>
      <c r="H15" s="406" t="s">
        <v>604</v>
      </c>
      <c r="I15" s="406"/>
    </row>
    <row r="16" spans="2:9" ht="30" customHeight="1">
      <c r="B16" s="407"/>
      <c r="C16" s="407"/>
      <c r="D16" s="408" t="s">
        <v>465</v>
      </c>
      <c r="E16" s="409" t="s">
        <v>605</v>
      </c>
      <c r="F16" s="410" t="s">
        <v>603</v>
      </c>
      <c r="G16" s="410" t="s">
        <v>600</v>
      </c>
      <c r="H16" s="411" t="s">
        <v>604</v>
      </c>
      <c r="I16" s="411"/>
    </row>
    <row r="17" spans="2:9" ht="16.5" customHeight="1">
      <c r="B17" s="397" t="s">
        <v>606</v>
      </c>
      <c r="C17" s="397"/>
      <c r="D17" s="397"/>
      <c r="E17" s="398" t="s">
        <v>607</v>
      </c>
      <c r="F17" s="399" t="s">
        <v>608</v>
      </c>
      <c r="G17" s="399" t="s">
        <v>609</v>
      </c>
      <c r="H17" s="400" t="s">
        <v>610</v>
      </c>
      <c r="I17" s="400"/>
    </row>
    <row r="18" spans="2:9" ht="16.5" customHeight="1">
      <c r="B18" s="401"/>
      <c r="C18" s="402" t="s">
        <v>173</v>
      </c>
      <c r="D18" s="403"/>
      <c r="E18" s="404" t="s">
        <v>611</v>
      </c>
      <c r="F18" s="405" t="s">
        <v>612</v>
      </c>
      <c r="G18" s="405" t="s">
        <v>613</v>
      </c>
      <c r="H18" s="406" t="s">
        <v>614</v>
      </c>
      <c r="I18" s="406"/>
    </row>
    <row r="19" spans="2:9" ht="16.5" customHeight="1">
      <c r="B19" s="407"/>
      <c r="C19" s="407"/>
      <c r="D19" s="408" t="s">
        <v>318</v>
      </c>
      <c r="E19" s="409" t="s">
        <v>590</v>
      </c>
      <c r="F19" s="410" t="s">
        <v>615</v>
      </c>
      <c r="G19" s="410" t="s">
        <v>616</v>
      </c>
      <c r="H19" s="411" t="s">
        <v>617</v>
      </c>
      <c r="I19" s="411"/>
    </row>
    <row r="20" spans="2:9" ht="16.5" customHeight="1">
      <c r="B20" s="407"/>
      <c r="C20" s="407"/>
      <c r="D20" s="408" t="s">
        <v>329</v>
      </c>
      <c r="E20" s="409" t="s">
        <v>618</v>
      </c>
      <c r="F20" s="410" t="s">
        <v>619</v>
      </c>
      <c r="G20" s="410" t="s">
        <v>620</v>
      </c>
      <c r="H20" s="411" t="s">
        <v>621</v>
      </c>
      <c r="I20" s="411"/>
    </row>
    <row r="21" spans="2:9" ht="16.5" customHeight="1">
      <c r="B21" s="401"/>
      <c r="C21" s="402" t="s">
        <v>319</v>
      </c>
      <c r="D21" s="403"/>
      <c r="E21" s="404" t="s">
        <v>602</v>
      </c>
      <c r="F21" s="405" t="s">
        <v>622</v>
      </c>
      <c r="G21" s="405" t="s">
        <v>623</v>
      </c>
      <c r="H21" s="406" t="s">
        <v>624</v>
      </c>
      <c r="I21" s="406"/>
    </row>
    <row r="22" spans="2:9" ht="16.5" customHeight="1">
      <c r="B22" s="407"/>
      <c r="C22" s="407"/>
      <c r="D22" s="408" t="s">
        <v>415</v>
      </c>
      <c r="E22" s="409" t="s">
        <v>581</v>
      </c>
      <c r="F22" s="410" t="s">
        <v>625</v>
      </c>
      <c r="G22" s="410" t="s">
        <v>626</v>
      </c>
      <c r="H22" s="411" t="s">
        <v>627</v>
      </c>
      <c r="I22" s="411"/>
    </row>
    <row r="23" spans="2:9" ht="16.5" customHeight="1">
      <c r="B23" s="407"/>
      <c r="C23" s="407"/>
      <c r="D23" s="408" t="s">
        <v>416</v>
      </c>
      <c r="E23" s="409" t="s">
        <v>581</v>
      </c>
      <c r="F23" s="410" t="s">
        <v>628</v>
      </c>
      <c r="G23" s="410" t="s">
        <v>629</v>
      </c>
      <c r="H23" s="411" t="s">
        <v>630</v>
      </c>
      <c r="I23" s="411"/>
    </row>
    <row r="24" spans="2:9" ht="16.5" customHeight="1">
      <c r="B24" s="407"/>
      <c r="C24" s="407"/>
      <c r="D24" s="408" t="s">
        <v>455</v>
      </c>
      <c r="E24" s="409" t="s">
        <v>631</v>
      </c>
      <c r="F24" s="410" t="s">
        <v>579</v>
      </c>
      <c r="G24" s="410" t="s">
        <v>632</v>
      </c>
      <c r="H24" s="411" t="s">
        <v>632</v>
      </c>
      <c r="I24" s="411"/>
    </row>
    <row r="25" spans="2:9" ht="16.5" customHeight="1">
      <c r="B25" s="407"/>
      <c r="C25" s="407"/>
      <c r="D25" s="408" t="s">
        <v>454</v>
      </c>
      <c r="E25" s="409" t="s">
        <v>631</v>
      </c>
      <c r="F25" s="410" t="s">
        <v>579</v>
      </c>
      <c r="G25" s="410" t="s">
        <v>633</v>
      </c>
      <c r="H25" s="411" t="s">
        <v>633</v>
      </c>
      <c r="I25" s="411"/>
    </row>
    <row r="26" spans="2:9" ht="16.5" customHeight="1">
      <c r="B26" s="397" t="s">
        <v>383</v>
      </c>
      <c r="C26" s="397"/>
      <c r="D26" s="397"/>
      <c r="E26" s="398" t="s">
        <v>634</v>
      </c>
      <c r="F26" s="399" t="s">
        <v>635</v>
      </c>
      <c r="G26" s="399" t="s">
        <v>636</v>
      </c>
      <c r="H26" s="400" t="s">
        <v>637</v>
      </c>
      <c r="I26" s="400"/>
    </row>
    <row r="27" spans="2:9" ht="16.5" customHeight="1">
      <c r="B27" s="401"/>
      <c r="C27" s="402" t="s">
        <v>384</v>
      </c>
      <c r="D27" s="403"/>
      <c r="E27" s="404" t="s">
        <v>638</v>
      </c>
      <c r="F27" s="405" t="s">
        <v>639</v>
      </c>
      <c r="G27" s="405" t="s">
        <v>640</v>
      </c>
      <c r="H27" s="406" t="s">
        <v>641</v>
      </c>
      <c r="I27" s="406"/>
    </row>
    <row r="28" spans="1:10" ht="14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</row>
    <row r="29" spans="1:10" ht="16.5" customHeight="1">
      <c r="A29" s="392"/>
      <c r="B29" s="392"/>
      <c r="C29" s="392"/>
      <c r="D29" s="392"/>
      <c r="E29" s="392"/>
      <c r="F29" s="392"/>
      <c r="G29" s="392"/>
      <c r="H29" s="392"/>
      <c r="I29" s="412" t="s">
        <v>642</v>
      </c>
      <c r="J29" s="412"/>
    </row>
    <row r="30" spans="1:10" ht="63.75" customHeight="1">
      <c r="A30" s="392"/>
      <c r="B30" s="392"/>
      <c r="C30" s="392"/>
      <c r="D30" s="392"/>
      <c r="E30" s="392"/>
      <c r="F30" s="392"/>
      <c r="G30" s="392"/>
      <c r="H30" s="392"/>
      <c r="I30" s="392"/>
      <c r="J30" s="392"/>
    </row>
    <row r="31" spans="2:9" ht="16.5" customHeight="1">
      <c r="B31" s="407"/>
      <c r="C31" s="407"/>
      <c r="D31" s="408" t="s">
        <v>318</v>
      </c>
      <c r="E31" s="409" t="s">
        <v>590</v>
      </c>
      <c r="F31" s="410" t="s">
        <v>643</v>
      </c>
      <c r="G31" s="410" t="s">
        <v>640</v>
      </c>
      <c r="H31" s="411" t="s">
        <v>644</v>
      </c>
      <c r="I31" s="411"/>
    </row>
    <row r="32" spans="2:9" ht="16.5" customHeight="1">
      <c r="B32" s="401"/>
      <c r="C32" s="402" t="s">
        <v>276</v>
      </c>
      <c r="D32" s="403"/>
      <c r="E32" s="404" t="s">
        <v>645</v>
      </c>
      <c r="F32" s="405" t="s">
        <v>646</v>
      </c>
      <c r="G32" s="405" t="s">
        <v>647</v>
      </c>
      <c r="H32" s="406" t="s">
        <v>648</v>
      </c>
      <c r="I32" s="406"/>
    </row>
    <row r="33" spans="2:9" ht="16.5" customHeight="1">
      <c r="B33" s="407"/>
      <c r="C33" s="407"/>
      <c r="D33" s="408" t="s">
        <v>318</v>
      </c>
      <c r="E33" s="409" t="s">
        <v>590</v>
      </c>
      <c r="F33" s="410" t="s">
        <v>649</v>
      </c>
      <c r="G33" s="410" t="s">
        <v>647</v>
      </c>
      <c r="H33" s="411" t="s">
        <v>650</v>
      </c>
      <c r="I33" s="411"/>
    </row>
    <row r="34" spans="2:10" ht="5.25" customHeight="1">
      <c r="B34" s="413"/>
      <c r="C34" s="413"/>
      <c r="D34" s="413"/>
      <c r="E34" s="392"/>
      <c r="F34" s="392"/>
      <c r="G34" s="392"/>
      <c r="H34" s="392"/>
      <c r="I34" s="392"/>
      <c r="J34" s="392"/>
    </row>
    <row r="35" spans="2:9" ht="16.5" customHeight="1">
      <c r="B35" s="414" t="s">
        <v>651</v>
      </c>
      <c r="C35" s="414"/>
      <c r="D35" s="414"/>
      <c r="E35" s="414"/>
      <c r="F35" s="415" t="s">
        <v>652</v>
      </c>
      <c r="G35" s="415" t="s">
        <v>653</v>
      </c>
      <c r="H35" s="416" t="s">
        <v>654</v>
      </c>
      <c r="I35" s="416"/>
    </row>
    <row r="36" spans="1:10" ht="227.25" customHeight="1">
      <c r="A36" s="392"/>
      <c r="B36" s="392"/>
      <c r="C36" s="392"/>
      <c r="D36" s="392"/>
      <c r="E36" s="392"/>
      <c r="F36" s="392"/>
      <c r="G36" s="392"/>
      <c r="H36" s="392"/>
      <c r="I36" s="392"/>
      <c r="J36" s="392"/>
    </row>
    <row r="37" spans="1:10" ht="227.25" customHeight="1">
      <c r="A37" s="392"/>
      <c r="B37" s="392"/>
      <c r="C37" s="392"/>
      <c r="D37" s="392"/>
      <c r="E37" s="392"/>
      <c r="F37" s="392"/>
      <c r="G37" s="392"/>
      <c r="H37" s="392"/>
      <c r="I37" s="392"/>
      <c r="J37" s="392"/>
    </row>
    <row r="38" spans="1:10" ht="16.5" customHeight="1">
      <c r="A38" s="392"/>
      <c r="B38" s="392"/>
      <c r="C38" s="392"/>
      <c r="D38" s="392"/>
      <c r="E38" s="392"/>
      <c r="F38" s="392"/>
      <c r="G38" s="392"/>
      <c r="H38" s="392"/>
      <c r="I38" s="412" t="s">
        <v>655</v>
      </c>
      <c r="J38" s="412"/>
    </row>
  </sheetData>
  <mergeCells count="43">
    <mergeCell ref="A1:J1"/>
    <mergeCell ref="B2:F2"/>
    <mergeCell ref="G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A28:J28"/>
    <mergeCell ref="A29:H29"/>
    <mergeCell ref="I29:J29"/>
    <mergeCell ref="A30:J30"/>
    <mergeCell ref="H31:I31"/>
    <mergeCell ref="H32:I32"/>
    <mergeCell ref="H33:I33"/>
    <mergeCell ref="B34:D34"/>
    <mergeCell ref="E34:J34"/>
    <mergeCell ref="A38:H38"/>
    <mergeCell ref="I38:J38"/>
    <mergeCell ref="B35:E35"/>
    <mergeCell ref="H35:I35"/>
    <mergeCell ref="A36:J36"/>
    <mergeCell ref="A37:J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workbookViewId="0" topLeftCell="A1">
      <selection activeCell="E22" sqref="E22"/>
    </sheetView>
  </sheetViews>
  <sheetFormatPr defaultColWidth="9.00390625" defaultRowHeight="12.75"/>
  <cols>
    <col min="1" max="1" width="2.125" style="393" customWidth="1"/>
    <col min="2" max="2" width="8.75390625" style="393" customWidth="1"/>
    <col min="3" max="4" width="10.875" style="393" customWidth="1"/>
    <col min="5" max="5" width="54.625" style="393" customWidth="1"/>
    <col min="6" max="7" width="22.875" style="393" customWidth="1"/>
    <col min="8" max="8" width="9.875" style="393" customWidth="1"/>
    <col min="9" max="9" width="13.00390625" style="393" customWidth="1"/>
    <col min="10" max="10" width="1.00390625" style="393" customWidth="1"/>
    <col min="11" max="16384" width="8.00390625" style="393" customWidth="1"/>
  </cols>
  <sheetData>
    <row r="1" spans="1:10" ht="46.5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</row>
    <row r="2" spans="2:10" ht="34.5" customHeight="1">
      <c r="B2" s="394" t="s">
        <v>656</v>
      </c>
      <c r="C2" s="394"/>
      <c r="D2" s="394"/>
      <c r="E2" s="394"/>
      <c r="F2" s="394"/>
      <c r="G2" s="392"/>
      <c r="H2" s="392"/>
      <c r="I2" s="392"/>
      <c r="J2" s="392"/>
    </row>
    <row r="3" spans="2:9" ht="16.5" customHeight="1">
      <c r="B3" s="395" t="s">
        <v>181</v>
      </c>
      <c r="C3" s="395" t="s">
        <v>182</v>
      </c>
      <c r="D3" s="395" t="s">
        <v>316</v>
      </c>
      <c r="E3" s="395" t="s">
        <v>558</v>
      </c>
      <c r="F3" s="395" t="s">
        <v>559</v>
      </c>
      <c r="G3" s="395" t="s">
        <v>560</v>
      </c>
      <c r="H3" s="396" t="s">
        <v>561</v>
      </c>
      <c r="I3" s="396"/>
    </row>
    <row r="4" spans="2:9" ht="16.5" customHeight="1">
      <c r="B4" s="397" t="s">
        <v>657</v>
      </c>
      <c r="C4" s="397"/>
      <c r="D4" s="397"/>
      <c r="E4" s="398" t="s">
        <v>658</v>
      </c>
      <c r="F4" s="399" t="s">
        <v>659</v>
      </c>
      <c r="G4" s="399" t="s">
        <v>660</v>
      </c>
      <c r="H4" s="400" t="s">
        <v>661</v>
      </c>
      <c r="I4" s="400"/>
    </row>
    <row r="5" spans="2:9" ht="16.5" customHeight="1">
      <c r="B5" s="401"/>
      <c r="C5" s="402" t="s">
        <v>172</v>
      </c>
      <c r="D5" s="403"/>
      <c r="E5" s="404" t="s">
        <v>662</v>
      </c>
      <c r="F5" s="405" t="s">
        <v>663</v>
      </c>
      <c r="G5" s="405" t="s">
        <v>660</v>
      </c>
      <c r="H5" s="406" t="s">
        <v>664</v>
      </c>
      <c r="I5" s="406"/>
    </row>
    <row r="6" spans="2:9" ht="16.5" customHeight="1">
      <c r="B6" s="407"/>
      <c r="C6" s="407"/>
      <c r="D6" s="408" t="s">
        <v>414</v>
      </c>
      <c r="E6" s="409" t="s">
        <v>665</v>
      </c>
      <c r="F6" s="410" t="s">
        <v>666</v>
      </c>
      <c r="G6" s="410" t="s">
        <v>667</v>
      </c>
      <c r="H6" s="411" t="s">
        <v>668</v>
      </c>
      <c r="I6" s="411"/>
    </row>
    <row r="7" spans="2:9" ht="16.5" customHeight="1">
      <c r="B7" s="407"/>
      <c r="C7" s="407"/>
      <c r="D7" s="408" t="s">
        <v>545</v>
      </c>
      <c r="E7" s="409" t="s">
        <v>669</v>
      </c>
      <c r="F7" s="410" t="s">
        <v>670</v>
      </c>
      <c r="G7" s="410" t="s">
        <v>671</v>
      </c>
      <c r="H7" s="411" t="s">
        <v>672</v>
      </c>
      <c r="I7" s="411"/>
    </row>
    <row r="8" spans="2:9" ht="16.5" customHeight="1">
      <c r="B8" s="407"/>
      <c r="C8" s="407"/>
      <c r="D8" s="408" t="s">
        <v>385</v>
      </c>
      <c r="E8" s="409" t="s">
        <v>673</v>
      </c>
      <c r="F8" s="410" t="s">
        <v>674</v>
      </c>
      <c r="G8" s="410" t="s">
        <v>675</v>
      </c>
      <c r="H8" s="411" t="s">
        <v>676</v>
      </c>
      <c r="I8" s="411"/>
    </row>
    <row r="9" spans="2:9" ht="16.5" customHeight="1">
      <c r="B9" s="397" t="s">
        <v>562</v>
      </c>
      <c r="C9" s="397"/>
      <c r="D9" s="397"/>
      <c r="E9" s="398" t="s">
        <v>563</v>
      </c>
      <c r="F9" s="399" t="s">
        <v>677</v>
      </c>
      <c r="G9" s="399" t="s">
        <v>678</v>
      </c>
      <c r="H9" s="400" t="s">
        <v>679</v>
      </c>
      <c r="I9" s="400"/>
    </row>
    <row r="10" spans="2:9" ht="16.5" customHeight="1">
      <c r="B10" s="401"/>
      <c r="C10" s="402" t="s">
        <v>224</v>
      </c>
      <c r="D10" s="403"/>
      <c r="E10" s="404" t="s">
        <v>680</v>
      </c>
      <c r="F10" s="405" t="s">
        <v>681</v>
      </c>
      <c r="G10" s="405" t="s">
        <v>682</v>
      </c>
      <c r="H10" s="406" t="s">
        <v>683</v>
      </c>
      <c r="I10" s="406"/>
    </row>
    <row r="11" spans="2:9" ht="16.5" customHeight="1">
      <c r="B11" s="407"/>
      <c r="C11" s="407"/>
      <c r="D11" s="408" t="s">
        <v>330</v>
      </c>
      <c r="E11" s="409" t="s">
        <v>684</v>
      </c>
      <c r="F11" s="410" t="s">
        <v>685</v>
      </c>
      <c r="G11" s="410" t="s">
        <v>686</v>
      </c>
      <c r="H11" s="411" t="s">
        <v>687</v>
      </c>
      <c r="I11" s="411"/>
    </row>
    <row r="12" spans="2:9" ht="16.5" customHeight="1">
      <c r="B12" s="407"/>
      <c r="C12" s="407"/>
      <c r="D12" s="408" t="s">
        <v>331</v>
      </c>
      <c r="E12" s="409" t="s">
        <v>688</v>
      </c>
      <c r="F12" s="410" t="s">
        <v>689</v>
      </c>
      <c r="G12" s="410" t="s">
        <v>690</v>
      </c>
      <c r="H12" s="411" t="s">
        <v>691</v>
      </c>
      <c r="I12" s="411"/>
    </row>
    <row r="13" spans="2:9" ht="16.5" customHeight="1">
      <c r="B13" s="407"/>
      <c r="C13" s="407"/>
      <c r="D13" s="408" t="s">
        <v>332</v>
      </c>
      <c r="E13" s="409" t="s">
        <v>692</v>
      </c>
      <c r="F13" s="410" t="s">
        <v>693</v>
      </c>
      <c r="G13" s="410" t="s">
        <v>694</v>
      </c>
      <c r="H13" s="411" t="s">
        <v>695</v>
      </c>
      <c r="I13" s="411"/>
    </row>
    <row r="14" spans="2:9" ht="16.5" customHeight="1">
      <c r="B14" s="401"/>
      <c r="C14" s="402" t="s">
        <v>174</v>
      </c>
      <c r="D14" s="403"/>
      <c r="E14" s="404" t="s">
        <v>567</v>
      </c>
      <c r="F14" s="405" t="s">
        <v>568</v>
      </c>
      <c r="G14" s="405" t="s">
        <v>565</v>
      </c>
      <c r="H14" s="406" t="s">
        <v>569</v>
      </c>
      <c r="I14" s="406"/>
    </row>
    <row r="15" spans="2:9" ht="16.5" customHeight="1">
      <c r="B15" s="407"/>
      <c r="C15" s="407"/>
      <c r="D15" s="408" t="s">
        <v>334</v>
      </c>
      <c r="E15" s="409" t="s">
        <v>696</v>
      </c>
      <c r="F15" s="410" t="s">
        <v>697</v>
      </c>
      <c r="G15" s="410" t="s">
        <v>698</v>
      </c>
      <c r="H15" s="411" t="s">
        <v>699</v>
      </c>
      <c r="I15" s="411"/>
    </row>
    <row r="16" spans="2:9" ht="16.5" customHeight="1">
      <c r="B16" s="407"/>
      <c r="C16" s="407"/>
      <c r="D16" s="408" t="s">
        <v>431</v>
      </c>
      <c r="E16" s="409" t="s">
        <v>700</v>
      </c>
      <c r="F16" s="410" t="s">
        <v>701</v>
      </c>
      <c r="G16" s="410" t="s">
        <v>702</v>
      </c>
      <c r="H16" s="411" t="s">
        <v>703</v>
      </c>
      <c r="I16" s="411"/>
    </row>
    <row r="17" spans="2:9" ht="16.5" customHeight="1">
      <c r="B17" s="397" t="s">
        <v>704</v>
      </c>
      <c r="C17" s="397"/>
      <c r="D17" s="397"/>
      <c r="E17" s="398" t="s">
        <v>705</v>
      </c>
      <c r="F17" s="399" t="s">
        <v>706</v>
      </c>
      <c r="G17" s="399" t="s">
        <v>707</v>
      </c>
      <c r="H17" s="400" t="s">
        <v>708</v>
      </c>
      <c r="I17" s="400"/>
    </row>
    <row r="18" spans="2:9" ht="16.5" customHeight="1">
      <c r="B18" s="401"/>
      <c r="C18" s="402" t="s">
        <v>273</v>
      </c>
      <c r="D18" s="403"/>
      <c r="E18" s="404" t="s">
        <v>709</v>
      </c>
      <c r="F18" s="405" t="s">
        <v>710</v>
      </c>
      <c r="G18" s="405" t="s">
        <v>711</v>
      </c>
      <c r="H18" s="406" t="s">
        <v>712</v>
      </c>
      <c r="I18" s="406"/>
    </row>
    <row r="19" spans="2:9" ht="16.5" customHeight="1">
      <c r="B19" s="407"/>
      <c r="C19" s="407"/>
      <c r="D19" s="408" t="s">
        <v>330</v>
      </c>
      <c r="E19" s="409" t="s">
        <v>684</v>
      </c>
      <c r="F19" s="410" t="s">
        <v>713</v>
      </c>
      <c r="G19" s="410" t="s">
        <v>714</v>
      </c>
      <c r="H19" s="411" t="s">
        <v>715</v>
      </c>
      <c r="I19" s="411"/>
    </row>
    <row r="20" spans="2:9" ht="16.5" customHeight="1">
      <c r="B20" s="407"/>
      <c r="C20" s="407"/>
      <c r="D20" s="408" t="s">
        <v>331</v>
      </c>
      <c r="E20" s="409" t="s">
        <v>688</v>
      </c>
      <c r="F20" s="410" t="s">
        <v>716</v>
      </c>
      <c r="G20" s="410" t="s">
        <v>717</v>
      </c>
      <c r="H20" s="411" t="s">
        <v>718</v>
      </c>
      <c r="I20" s="411"/>
    </row>
    <row r="21" spans="2:9" ht="16.5" customHeight="1">
      <c r="B21" s="407"/>
      <c r="C21" s="407"/>
      <c r="D21" s="408" t="s">
        <v>332</v>
      </c>
      <c r="E21" s="409" t="s">
        <v>692</v>
      </c>
      <c r="F21" s="410" t="s">
        <v>719</v>
      </c>
      <c r="G21" s="410" t="s">
        <v>720</v>
      </c>
      <c r="H21" s="411" t="s">
        <v>721</v>
      </c>
      <c r="I21" s="411"/>
    </row>
    <row r="22" spans="2:9" ht="16.5" customHeight="1">
      <c r="B22" s="407"/>
      <c r="C22" s="407"/>
      <c r="D22" s="408" t="s">
        <v>334</v>
      </c>
      <c r="E22" s="409" t="s">
        <v>696</v>
      </c>
      <c r="F22" s="410" t="s">
        <v>722</v>
      </c>
      <c r="G22" s="410" t="s">
        <v>698</v>
      </c>
      <c r="H22" s="411" t="s">
        <v>723</v>
      </c>
      <c r="I22" s="411"/>
    </row>
    <row r="23" spans="2:9" ht="16.5" customHeight="1">
      <c r="B23" s="407"/>
      <c r="C23" s="407"/>
      <c r="D23" s="408" t="s">
        <v>431</v>
      </c>
      <c r="E23" s="409" t="s">
        <v>700</v>
      </c>
      <c r="F23" s="410" t="s">
        <v>724</v>
      </c>
      <c r="G23" s="410" t="s">
        <v>725</v>
      </c>
      <c r="H23" s="411" t="s">
        <v>726</v>
      </c>
      <c r="I23" s="411"/>
    </row>
    <row r="24" spans="2:9" ht="16.5" customHeight="1">
      <c r="B24" s="401"/>
      <c r="C24" s="402" t="s">
        <v>553</v>
      </c>
      <c r="D24" s="403"/>
      <c r="E24" s="404" t="s">
        <v>602</v>
      </c>
      <c r="F24" s="405" t="s">
        <v>727</v>
      </c>
      <c r="G24" s="405" t="s">
        <v>728</v>
      </c>
      <c r="H24" s="406" t="s">
        <v>729</v>
      </c>
      <c r="I24" s="406"/>
    </row>
    <row r="25" spans="2:9" ht="16.5" customHeight="1">
      <c r="B25" s="407"/>
      <c r="C25" s="407"/>
      <c r="D25" s="408" t="s">
        <v>326</v>
      </c>
      <c r="E25" s="409" t="s">
        <v>730</v>
      </c>
      <c r="F25" s="410" t="s">
        <v>731</v>
      </c>
      <c r="G25" s="410" t="s">
        <v>728</v>
      </c>
      <c r="H25" s="411" t="s">
        <v>732</v>
      </c>
      <c r="I25" s="411"/>
    </row>
    <row r="26" spans="2:9" ht="16.5" customHeight="1">
      <c r="B26" s="397" t="s">
        <v>733</v>
      </c>
      <c r="C26" s="397"/>
      <c r="D26" s="397"/>
      <c r="E26" s="398" t="s">
        <v>734</v>
      </c>
      <c r="F26" s="399" t="s">
        <v>735</v>
      </c>
      <c r="G26" s="399" t="s">
        <v>736</v>
      </c>
      <c r="H26" s="400" t="s">
        <v>737</v>
      </c>
      <c r="I26" s="400"/>
    </row>
    <row r="27" spans="2:9" ht="19.5" customHeight="1">
      <c r="B27" s="401"/>
      <c r="C27" s="402" t="s">
        <v>335</v>
      </c>
      <c r="D27" s="403"/>
      <c r="E27" s="404" t="s">
        <v>738</v>
      </c>
      <c r="F27" s="405" t="s">
        <v>739</v>
      </c>
      <c r="G27" s="405" t="s">
        <v>740</v>
      </c>
      <c r="H27" s="406" t="s">
        <v>741</v>
      </c>
      <c r="I27" s="406"/>
    </row>
    <row r="28" spans="2:9" ht="16.5" customHeight="1">
      <c r="B28" s="407"/>
      <c r="C28" s="407"/>
      <c r="D28" s="408" t="s">
        <v>546</v>
      </c>
      <c r="E28" s="409" t="s">
        <v>742</v>
      </c>
      <c r="F28" s="410" t="s">
        <v>743</v>
      </c>
      <c r="G28" s="410" t="s">
        <v>744</v>
      </c>
      <c r="H28" s="411" t="s">
        <v>579</v>
      </c>
      <c r="I28" s="411"/>
    </row>
    <row r="29" spans="2:9" ht="19.5" customHeight="1">
      <c r="B29" s="407"/>
      <c r="C29" s="407"/>
      <c r="D29" s="408" t="s">
        <v>547</v>
      </c>
      <c r="E29" s="409" t="s">
        <v>745</v>
      </c>
      <c r="F29" s="410" t="s">
        <v>725</v>
      </c>
      <c r="G29" s="410" t="s">
        <v>746</v>
      </c>
      <c r="H29" s="411" t="s">
        <v>747</v>
      </c>
      <c r="I29" s="411"/>
    </row>
    <row r="30" spans="1:10" ht="5.25" customHeight="1">
      <c r="A30" s="392"/>
      <c r="B30" s="392"/>
      <c r="C30" s="392"/>
      <c r="D30" s="392"/>
      <c r="E30" s="392"/>
      <c r="F30" s="392"/>
      <c r="G30" s="392"/>
      <c r="H30" s="392"/>
      <c r="I30" s="392"/>
      <c r="J30" s="392"/>
    </row>
    <row r="31" spans="1:10" ht="11.25" customHeight="1">
      <c r="A31" s="392"/>
      <c r="B31" s="392"/>
      <c r="C31" s="392"/>
      <c r="D31" s="392"/>
      <c r="E31" s="392"/>
      <c r="F31" s="392"/>
      <c r="G31" s="392"/>
      <c r="H31" s="392"/>
      <c r="I31" s="412" t="s">
        <v>748</v>
      </c>
      <c r="J31" s="412"/>
    </row>
    <row r="32" spans="1:10" ht="63.75" customHeight="1">
      <c r="A32" s="392"/>
      <c r="B32" s="392"/>
      <c r="C32" s="392"/>
      <c r="D32" s="392"/>
      <c r="E32" s="392"/>
      <c r="F32" s="392"/>
      <c r="G32" s="392"/>
      <c r="H32" s="392"/>
      <c r="I32" s="392"/>
      <c r="J32" s="392"/>
    </row>
    <row r="33" spans="2:9" ht="19.5" customHeight="1">
      <c r="B33" s="401"/>
      <c r="C33" s="402" t="s">
        <v>320</v>
      </c>
      <c r="D33" s="403"/>
      <c r="E33" s="404" t="s">
        <v>749</v>
      </c>
      <c r="F33" s="405" t="s">
        <v>750</v>
      </c>
      <c r="G33" s="405" t="s">
        <v>751</v>
      </c>
      <c r="H33" s="406" t="s">
        <v>752</v>
      </c>
      <c r="I33" s="406"/>
    </row>
    <row r="34" spans="2:9" ht="16.5" customHeight="1">
      <c r="B34" s="407"/>
      <c r="C34" s="407"/>
      <c r="D34" s="408" t="s">
        <v>321</v>
      </c>
      <c r="E34" s="409" t="s">
        <v>753</v>
      </c>
      <c r="F34" s="410" t="s">
        <v>750</v>
      </c>
      <c r="G34" s="410" t="s">
        <v>751</v>
      </c>
      <c r="H34" s="411" t="s">
        <v>752</v>
      </c>
      <c r="I34" s="411"/>
    </row>
    <row r="35" spans="2:9" ht="16.5" customHeight="1">
      <c r="B35" s="397" t="s">
        <v>754</v>
      </c>
      <c r="C35" s="397"/>
      <c r="D35" s="397"/>
      <c r="E35" s="398" t="s">
        <v>755</v>
      </c>
      <c r="F35" s="399" t="s">
        <v>756</v>
      </c>
      <c r="G35" s="399" t="s">
        <v>757</v>
      </c>
      <c r="H35" s="400" t="s">
        <v>758</v>
      </c>
      <c r="I35" s="400"/>
    </row>
    <row r="36" spans="2:9" ht="16.5" customHeight="1">
      <c r="B36" s="401"/>
      <c r="C36" s="402" t="s">
        <v>322</v>
      </c>
      <c r="D36" s="403"/>
      <c r="E36" s="404" t="s">
        <v>372</v>
      </c>
      <c r="F36" s="405" t="s">
        <v>756</v>
      </c>
      <c r="G36" s="405" t="s">
        <v>757</v>
      </c>
      <c r="H36" s="406" t="s">
        <v>758</v>
      </c>
      <c r="I36" s="406"/>
    </row>
    <row r="37" spans="2:9" ht="16.5" customHeight="1">
      <c r="B37" s="407"/>
      <c r="C37" s="407"/>
      <c r="D37" s="408" t="s">
        <v>323</v>
      </c>
      <c r="E37" s="409" t="s">
        <v>373</v>
      </c>
      <c r="F37" s="410" t="s">
        <v>756</v>
      </c>
      <c r="G37" s="410" t="s">
        <v>757</v>
      </c>
      <c r="H37" s="411" t="s">
        <v>758</v>
      </c>
      <c r="I37" s="411"/>
    </row>
    <row r="38" spans="2:9" ht="16.5" customHeight="1">
      <c r="B38" s="397" t="s">
        <v>573</v>
      </c>
      <c r="C38" s="397"/>
      <c r="D38" s="397"/>
      <c r="E38" s="398" t="s">
        <v>574</v>
      </c>
      <c r="F38" s="399" t="s">
        <v>759</v>
      </c>
      <c r="G38" s="399" t="s">
        <v>760</v>
      </c>
      <c r="H38" s="400" t="s">
        <v>761</v>
      </c>
      <c r="I38" s="400"/>
    </row>
    <row r="39" spans="2:9" ht="16.5" customHeight="1">
      <c r="B39" s="401"/>
      <c r="C39" s="402" t="s">
        <v>225</v>
      </c>
      <c r="D39" s="403"/>
      <c r="E39" s="404" t="s">
        <v>762</v>
      </c>
      <c r="F39" s="405" t="s">
        <v>763</v>
      </c>
      <c r="G39" s="405" t="s">
        <v>764</v>
      </c>
      <c r="H39" s="406" t="s">
        <v>765</v>
      </c>
      <c r="I39" s="406"/>
    </row>
    <row r="40" spans="2:9" ht="16.5" customHeight="1">
      <c r="B40" s="407"/>
      <c r="C40" s="407"/>
      <c r="D40" s="408" t="s">
        <v>414</v>
      </c>
      <c r="E40" s="409" t="s">
        <v>665</v>
      </c>
      <c r="F40" s="410" t="s">
        <v>766</v>
      </c>
      <c r="G40" s="410" t="s">
        <v>764</v>
      </c>
      <c r="H40" s="411" t="s">
        <v>0</v>
      </c>
      <c r="I40" s="411"/>
    </row>
    <row r="41" spans="2:9" ht="16.5" customHeight="1">
      <c r="B41" s="401"/>
      <c r="C41" s="402" t="s">
        <v>178</v>
      </c>
      <c r="D41" s="403"/>
      <c r="E41" s="404" t="s">
        <v>578</v>
      </c>
      <c r="F41" s="405" t="s">
        <v>1</v>
      </c>
      <c r="G41" s="405" t="s">
        <v>2</v>
      </c>
      <c r="H41" s="406" t="s">
        <v>3</v>
      </c>
      <c r="I41" s="406"/>
    </row>
    <row r="42" spans="2:9" ht="16.5" customHeight="1">
      <c r="B42" s="407"/>
      <c r="C42" s="407"/>
      <c r="D42" s="408" t="s">
        <v>468</v>
      </c>
      <c r="E42" s="409" t="s">
        <v>684</v>
      </c>
      <c r="F42" s="410" t="s">
        <v>579</v>
      </c>
      <c r="G42" s="410" t="s">
        <v>4</v>
      </c>
      <c r="H42" s="411" t="s">
        <v>4</v>
      </c>
      <c r="I42" s="411"/>
    </row>
    <row r="43" spans="2:9" ht="16.5" customHeight="1">
      <c r="B43" s="407"/>
      <c r="C43" s="407"/>
      <c r="D43" s="408" t="s">
        <v>331</v>
      </c>
      <c r="E43" s="409" t="s">
        <v>688</v>
      </c>
      <c r="F43" s="410" t="s">
        <v>5</v>
      </c>
      <c r="G43" s="410" t="s">
        <v>6</v>
      </c>
      <c r="H43" s="411" t="s">
        <v>7</v>
      </c>
      <c r="I43" s="411"/>
    </row>
    <row r="44" spans="2:9" ht="16.5" customHeight="1">
      <c r="B44" s="407"/>
      <c r="C44" s="407"/>
      <c r="D44" s="408" t="s">
        <v>332</v>
      </c>
      <c r="E44" s="409" t="s">
        <v>692</v>
      </c>
      <c r="F44" s="410" t="s">
        <v>8</v>
      </c>
      <c r="G44" s="410" t="s">
        <v>9</v>
      </c>
      <c r="H44" s="411" t="s">
        <v>10</v>
      </c>
      <c r="I44" s="411"/>
    </row>
    <row r="45" spans="2:9" ht="16.5" customHeight="1">
      <c r="B45" s="407"/>
      <c r="C45" s="407"/>
      <c r="D45" s="408" t="s">
        <v>325</v>
      </c>
      <c r="E45" s="409" t="s">
        <v>730</v>
      </c>
      <c r="F45" s="410" t="s">
        <v>579</v>
      </c>
      <c r="G45" s="410" t="s">
        <v>11</v>
      </c>
      <c r="H45" s="411" t="s">
        <v>11</v>
      </c>
      <c r="I45" s="411"/>
    </row>
    <row r="46" spans="2:9" ht="16.5" customHeight="1">
      <c r="B46" s="407"/>
      <c r="C46" s="407"/>
      <c r="D46" s="408" t="s">
        <v>327</v>
      </c>
      <c r="E46" s="409" t="s">
        <v>696</v>
      </c>
      <c r="F46" s="410" t="s">
        <v>579</v>
      </c>
      <c r="G46" s="410" t="s">
        <v>12</v>
      </c>
      <c r="H46" s="411" t="s">
        <v>12</v>
      </c>
      <c r="I46" s="411"/>
    </row>
    <row r="47" spans="2:9" ht="16.5" customHeight="1">
      <c r="B47" s="407"/>
      <c r="C47" s="407"/>
      <c r="D47" s="408" t="s">
        <v>418</v>
      </c>
      <c r="E47" s="409" t="s">
        <v>13</v>
      </c>
      <c r="F47" s="410" t="s">
        <v>579</v>
      </c>
      <c r="G47" s="410" t="s">
        <v>14</v>
      </c>
      <c r="H47" s="411" t="s">
        <v>14</v>
      </c>
      <c r="I47" s="411"/>
    </row>
    <row r="48" spans="2:9" ht="16.5" customHeight="1">
      <c r="B48" s="407"/>
      <c r="C48" s="407"/>
      <c r="D48" s="408" t="s">
        <v>419</v>
      </c>
      <c r="E48" s="409" t="s">
        <v>700</v>
      </c>
      <c r="F48" s="410" t="s">
        <v>579</v>
      </c>
      <c r="G48" s="410" t="s">
        <v>15</v>
      </c>
      <c r="H48" s="411" t="s">
        <v>15</v>
      </c>
      <c r="I48" s="411"/>
    </row>
    <row r="49" spans="2:9" ht="19.5" customHeight="1">
      <c r="B49" s="407"/>
      <c r="C49" s="407"/>
      <c r="D49" s="408" t="s">
        <v>420</v>
      </c>
      <c r="E49" s="409" t="s">
        <v>16</v>
      </c>
      <c r="F49" s="410" t="s">
        <v>579</v>
      </c>
      <c r="G49" s="410" t="s">
        <v>17</v>
      </c>
      <c r="H49" s="411" t="s">
        <v>17</v>
      </c>
      <c r="I49" s="411"/>
    </row>
    <row r="50" spans="2:9" ht="16.5" customHeight="1">
      <c r="B50" s="407"/>
      <c r="C50" s="407"/>
      <c r="D50" s="408" t="s">
        <v>421</v>
      </c>
      <c r="E50" s="409" t="s">
        <v>18</v>
      </c>
      <c r="F50" s="410" t="s">
        <v>579</v>
      </c>
      <c r="G50" s="410" t="s">
        <v>19</v>
      </c>
      <c r="H50" s="411" t="s">
        <v>19</v>
      </c>
      <c r="I50" s="411"/>
    </row>
    <row r="51" spans="2:9" ht="16.5" customHeight="1">
      <c r="B51" s="401"/>
      <c r="C51" s="402" t="s">
        <v>226</v>
      </c>
      <c r="D51" s="403"/>
      <c r="E51" s="404" t="s">
        <v>582</v>
      </c>
      <c r="F51" s="405" t="s">
        <v>20</v>
      </c>
      <c r="G51" s="405" t="s">
        <v>21</v>
      </c>
      <c r="H51" s="406" t="s">
        <v>22</v>
      </c>
      <c r="I51" s="406"/>
    </row>
    <row r="52" spans="2:9" ht="16.5" customHeight="1">
      <c r="B52" s="407"/>
      <c r="C52" s="407"/>
      <c r="D52" s="408" t="s">
        <v>468</v>
      </c>
      <c r="E52" s="409" t="s">
        <v>684</v>
      </c>
      <c r="F52" s="410" t="s">
        <v>579</v>
      </c>
      <c r="G52" s="410" t="s">
        <v>23</v>
      </c>
      <c r="H52" s="411" t="s">
        <v>23</v>
      </c>
      <c r="I52" s="411"/>
    </row>
    <row r="53" spans="2:9" ht="16.5" customHeight="1">
      <c r="B53" s="407"/>
      <c r="C53" s="407"/>
      <c r="D53" s="408" t="s">
        <v>331</v>
      </c>
      <c r="E53" s="409" t="s">
        <v>688</v>
      </c>
      <c r="F53" s="410" t="s">
        <v>24</v>
      </c>
      <c r="G53" s="410" t="s">
        <v>25</v>
      </c>
      <c r="H53" s="411" t="s">
        <v>26</v>
      </c>
      <c r="I53" s="411"/>
    </row>
    <row r="54" spans="2:9" ht="16.5" customHeight="1">
      <c r="B54" s="407"/>
      <c r="C54" s="407"/>
      <c r="D54" s="408" t="s">
        <v>332</v>
      </c>
      <c r="E54" s="409" t="s">
        <v>692</v>
      </c>
      <c r="F54" s="410" t="s">
        <v>27</v>
      </c>
      <c r="G54" s="410" t="s">
        <v>28</v>
      </c>
      <c r="H54" s="411" t="s">
        <v>29</v>
      </c>
      <c r="I54" s="411"/>
    </row>
    <row r="55" spans="2:9" ht="16.5" customHeight="1">
      <c r="B55" s="407"/>
      <c r="C55" s="407"/>
      <c r="D55" s="408" t="s">
        <v>325</v>
      </c>
      <c r="E55" s="409" t="s">
        <v>730</v>
      </c>
      <c r="F55" s="410" t="s">
        <v>30</v>
      </c>
      <c r="G55" s="410" t="s">
        <v>31</v>
      </c>
      <c r="H55" s="411" t="s">
        <v>32</v>
      </c>
      <c r="I55" s="411"/>
    </row>
    <row r="56" spans="2:9" ht="16.5" customHeight="1">
      <c r="B56" s="407"/>
      <c r="C56" s="407"/>
      <c r="D56" s="408" t="s">
        <v>327</v>
      </c>
      <c r="E56" s="409" t="s">
        <v>696</v>
      </c>
      <c r="F56" s="410" t="s">
        <v>33</v>
      </c>
      <c r="G56" s="410" t="s">
        <v>34</v>
      </c>
      <c r="H56" s="411" t="s">
        <v>35</v>
      </c>
      <c r="I56" s="411"/>
    </row>
    <row r="57" spans="2:9" ht="16.5" customHeight="1">
      <c r="B57" s="407"/>
      <c r="C57" s="407"/>
      <c r="D57" s="408" t="s">
        <v>418</v>
      </c>
      <c r="E57" s="409" t="s">
        <v>13</v>
      </c>
      <c r="F57" s="410" t="s">
        <v>36</v>
      </c>
      <c r="G57" s="410" t="s">
        <v>37</v>
      </c>
      <c r="H57" s="411" t="s">
        <v>38</v>
      </c>
      <c r="I57" s="411"/>
    </row>
    <row r="58" spans="2:9" ht="16.5" customHeight="1">
      <c r="B58" s="407"/>
      <c r="C58" s="407"/>
      <c r="D58" s="408" t="s">
        <v>462</v>
      </c>
      <c r="E58" s="409" t="s">
        <v>39</v>
      </c>
      <c r="F58" s="410" t="s">
        <v>40</v>
      </c>
      <c r="G58" s="410" t="s">
        <v>41</v>
      </c>
      <c r="H58" s="411" t="s">
        <v>42</v>
      </c>
      <c r="I58" s="411"/>
    </row>
    <row r="59" spans="2:9" ht="16.5" customHeight="1">
      <c r="B59" s="407"/>
      <c r="C59" s="407"/>
      <c r="D59" s="408" t="s">
        <v>414</v>
      </c>
      <c r="E59" s="409" t="s">
        <v>665</v>
      </c>
      <c r="F59" s="410" t="s">
        <v>43</v>
      </c>
      <c r="G59" s="410" t="s">
        <v>44</v>
      </c>
      <c r="H59" s="411" t="s">
        <v>45</v>
      </c>
      <c r="I59" s="411"/>
    </row>
    <row r="60" spans="2:9" ht="16.5" customHeight="1">
      <c r="B60" s="407"/>
      <c r="C60" s="407"/>
      <c r="D60" s="408" t="s">
        <v>419</v>
      </c>
      <c r="E60" s="409" t="s">
        <v>700</v>
      </c>
      <c r="F60" s="410" t="s">
        <v>46</v>
      </c>
      <c r="G60" s="410" t="s">
        <v>47</v>
      </c>
      <c r="H60" s="411" t="s">
        <v>48</v>
      </c>
      <c r="I60" s="411"/>
    </row>
    <row r="61" spans="2:9" ht="16.5" customHeight="1">
      <c r="B61" s="407"/>
      <c r="C61" s="407"/>
      <c r="D61" s="408" t="s">
        <v>417</v>
      </c>
      <c r="E61" s="409" t="s">
        <v>700</v>
      </c>
      <c r="F61" s="410" t="s">
        <v>49</v>
      </c>
      <c r="G61" s="410" t="s">
        <v>50</v>
      </c>
      <c r="H61" s="411" t="s">
        <v>51</v>
      </c>
      <c r="I61" s="411"/>
    </row>
    <row r="62" spans="2:9" ht="19.5" customHeight="1">
      <c r="B62" s="407"/>
      <c r="C62" s="407"/>
      <c r="D62" s="408" t="s">
        <v>420</v>
      </c>
      <c r="E62" s="409" t="s">
        <v>16</v>
      </c>
      <c r="F62" s="410" t="s">
        <v>52</v>
      </c>
      <c r="G62" s="410" t="s">
        <v>53</v>
      </c>
      <c r="H62" s="411" t="s">
        <v>54</v>
      </c>
      <c r="I62" s="411"/>
    </row>
    <row r="63" spans="1:10" ht="13.5" customHeight="1">
      <c r="A63" s="392"/>
      <c r="B63" s="392"/>
      <c r="C63" s="392"/>
      <c r="D63" s="392"/>
      <c r="E63" s="392"/>
      <c r="F63" s="392"/>
      <c r="G63" s="392"/>
      <c r="H63" s="392"/>
      <c r="I63" s="412" t="s">
        <v>55</v>
      </c>
      <c r="J63" s="412"/>
    </row>
    <row r="64" spans="1:10" ht="63.75" customHeight="1">
      <c r="A64" s="392"/>
      <c r="B64" s="392"/>
      <c r="C64" s="392"/>
      <c r="D64" s="392"/>
      <c r="E64" s="392"/>
      <c r="F64" s="392"/>
      <c r="G64" s="392"/>
      <c r="H64" s="392"/>
      <c r="I64" s="392"/>
      <c r="J64" s="392"/>
    </row>
    <row r="65" spans="2:9" ht="16.5" customHeight="1">
      <c r="B65" s="407"/>
      <c r="C65" s="407"/>
      <c r="D65" s="408" t="s">
        <v>421</v>
      </c>
      <c r="E65" s="409" t="s">
        <v>18</v>
      </c>
      <c r="F65" s="410" t="s">
        <v>56</v>
      </c>
      <c r="G65" s="410" t="s">
        <v>57</v>
      </c>
      <c r="H65" s="411" t="s">
        <v>58</v>
      </c>
      <c r="I65" s="411"/>
    </row>
    <row r="66" spans="2:9" ht="16.5" customHeight="1">
      <c r="B66" s="397" t="s">
        <v>59</v>
      </c>
      <c r="C66" s="397"/>
      <c r="D66" s="397"/>
      <c r="E66" s="398" t="s">
        <v>60</v>
      </c>
      <c r="F66" s="399" t="s">
        <v>61</v>
      </c>
      <c r="G66" s="399" t="s">
        <v>579</v>
      </c>
      <c r="H66" s="400" t="s">
        <v>61</v>
      </c>
      <c r="I66" s="400"/>
    </row>
    <row r="67" spans="2:9" ht="16.5" customHeight="1">
      <c r="B67" s="401"/>
      <c r="C67" s="402" t="s">
        <v>554</v>
      </c>
      <c r="D67" s="403"/>
      <c r="E67" s="404" t="s">
        <v>602</v>
      </c>
      <c r="F67" s="405" t="s">
        <v>62</v>
      </c>
      <c r="G67" s="405" t="s">
        <v>579</v>
      </c>
      <c r="H67" s="406" t="s">
        <v>62</v>
      </c>
      <c r="I67" s="406"/>
    </row>
    <row r="68" spans="2:9" ht="16.5" customHeight="1">
      <c r="B68" s="407"/>
      <c r="C68" s="407"/>
      <c r="D68" s="408" t="s">
        <v>333</v>
      </c>
      <c r="E68" s="409" t="s">
        <v>730</v>
      </c>
      <c r="F68" s="410" t="s">
        <v>63</v>
      </c>
      <c r="G68" s="410" t="s">
        <v>17</v>
      </c>
      <c r="H68" s="411" t="s">
        <v>64</v>
      </c>
      <c r="I68" s="411"/>
    </row>
    <row r="69" spans="2:9" ht="16.5" customHeight="1">
      <c r="B69" s="407"/>
      <c r="C69" s="407"/>
      <c r="D69" s="408" t="s">
        <v>431</v>
      </c>
      <c r="E69" s="409" t="s">
        <v>700</v>
      </c>
      <c r="F69" s="410" t="s">
        <v>65</v>
      </c>
      <c r="G69" s="410" t="s">
        <v>66</v>
      </c>
      <c r="H69" s="411" t="s">
        <v>67</v>
      </c>
      <c r="I69" s="411"/>
    </row>
    <row r="70" spans="2:9" ht="16.5" customHeight="1">
      <c r="B70" s="397" t="s">
        <v>597</v>
      </c>
      <c r="C70" s="397"/>
      <c r="D70" s="397"/>
      <c r="E70" s="398" t="s">
        <v>598</v>
      </c>
      <c r="F70" s="399" t="s">
        <v>68</v>
      </c>
      <c r="G70" s="399" t="s">
        <v>69</v>
      </c>
      <c r="H70" s="400" t="s">
        <v>70</v>
      </c>
      <c r="I70" s="400"/>
    </row>
    <row r="71" spans="2:9" ht="16.5" customHeight="1">
      <c r="B71" s="401"/>
      <c r="C71" s="402" t="s">
        <v>381</v>
      </c>
      <c r="D71" s="403"/>
      <c r="E71" s="404" t="s">
        <v>71</v>
      </c>
      <c r="F71" s="405" t="s">
        <v>72</v>
      </c>
      <c r="G71" s="405" t="s">
        <v>73</v>
      </c>
      <c r="H71" s="406" t="s">
        <v>74</v>
      </c>
      <c r="I71" s="406"/>
    </row>
    <row r="72" spans="2:9" ht="30" customHeight="1">
      <c r="B72" s="407"/>
      <c r="C72" s="407"/>
      <c r="D72" s="408" t="s">
        <v>463</v>
      </c>
      <c r="E72" s="409" t="s">
        <v>75</v>
      </c>
      <c r="F72" s="410" t="s">
        <v>76</v>
      </c>
      <c r="G72" s="410" t="s">
        <v>77</v>
      </c>
      <c r="H72" s="411" t="s">
        <v>78</v>
      </c>
      <c r="I72" s="411"/>
    </row>
    <row r="73" spans="2:9" ht="16.5" customHeight="1">
      <c r="B73" s="407"/>
      <c r="C73" s="407"/>
      <c r="D73" s="408" t="s">
        <v>456</v>
      </c>
      <c r="E73" s="409" t="s">
        <v>79</v>
      </c>
      <c r="F73" s="410" t="s">
        <v>80</v>
      </c>
      <c r="G73" s="410" t="s">
        <v>81</v>
      </c>
      <c r="H73" s="411" t="s">
        <v>82</v>
      </c>
      <c r="I73" s="411"/>
    </row>
    <row r="74" spans="2:9" ht="16.5" customHeight="1">
      <c r="B74" s="401"/>
      <c r="C74" s="402" t="s">
        <v>175</v>
      </c>
      <c r="D74" s="403"/>
      <c r="E74" s="404" t="s">
        <v>83</v>
      </c>
      <c r="F74" s="405" t="s">
        <v>84</v>
      </c>
      <c r="G74" s="405" t="s">
        <v>85</v>
      </c>
      <c r="H74" s="406" t="s">
        <v>86</v>
      </c>
      <c r="I74" s="406"/>
    </row>
    <row r="75" spans="2:9" ht="30" customHeight="1">
      <c r="B75" s="407"/>
      <c r="C75" s="407"/>
      <c r="D75" s="408" t="s">
        <v>463</v>
      </c>
      <c r="E75" s="409" t="s">
        <v>75</v>
      </c>
      <c r="F75" s="410" t="s">
        <v>87</v>
      </c>
      <c r="G75" s="410" t="s">
        <v>88</v>
      </c>
      <c r="H75" s="411" t="s">
        <v>89</v>
      </c>
      <c r="I75" s="411"/>
    </row>
    <row r="76" spans="2:9" ht="16.5" customHeight="1">
      <c r="B76" s="407"/>
      <c r="C76" s="407"/>
      <c r="D76" s="408" t="s">
        <v>456</v>
      </c>
      <c r="E76" s="409" t="s">
        <v>79</v>
      </c>
      <c r="F76" s="410" t="s">
        <v>90</v>
      </c>
      <c r="G76" s="410" t="s">
        <v>91</v>
      </c>
      <c r="H76" s="411" t="s">
        <v>92</v>
      </c>
      <c r="I76" s="411"/>
    </row>
    <row r="77" spans="2:9" ht="16.5" customHeight="1">
      <c r="B77" s="407"/>
      <c r="C77" s="407"/>
      <c r="D77" s="408" t="s">
        <v>333</v>
      </c>
      <c r="E77" s="409" t="s">
        <v>730</v>
      </c>
      <c r="F77" s="410" t="s">
        <v>93</v>
      </c>
      <c r="G77" s="410" t="s">
        <v>94</v>
      </c>
      <c r="H77" s="411" t="s">
        <v>95</v>
      </c>
      <c r="I77" s="411"/>
    </row>
    <row r="78" spans="2:9" ht="16.5" customHeight="1">
      <c r="B78" s="407"/>
      <c r="C78" s="407"/>
      <c r="D78" s="408" t="s">
        <v>431</v>
      </c>
      <c r="E78" s="409" t="s">
        <v>700</v>
      </c>
      <c r="F78" s="410" t="s">
        <v>96</v>
      </c>
      <c r="G78" s="410" t="s">
        <v>97</v>
      </c>
      <c r="H78" s="411" t="s">
        <v>98</v>
      </c>
      <c r="I78" s="411"/>
    </row>
    <row r="79" spans="2:9" ht="16.5" customHeight="1">
      <c r="B79" s="401"/>
      <c r="C79" s="402" t="s">
        <v>176</v>
      </c>
      <c r="D79" s="403"/>
      <c r="E79" s="404" t="s">
        <v>99</v>
      </c>
      <c r="F79" s="405" t="s">
        <v>100</v>
      </c>
      <c r="G79" s="405" t="s">
        <v>101</v>
      </c>
      <c r="H79" s="406" t="s">
        <v>102</v>
      </c>
      <c r="I79" s="406"/>
    </row>
    <row r="80" spans="2:9" ht="30" customHeight="1">
      <c r="B80" s="407"/>
      <c r="C80" s="407"/>
      <c r="D80" s="408" t="s">
        <v>464</v>
      </c>
      <c r="E80" s="409" t="s">
        <v>103</v>
      </c>
      <c r="F80" s="410" t="s">
        <v>100</v>
      </c>
      <c r="G80" s="410" t="s">
        <v>101</v>
      </c>
      <c r="H80" s="411" t="s">
        <v>102</v>
      </c>
      <c r="I80" s="411"/>
    </row>
    <row r="81" spans="2:9" ht="16.5" customHeight="1">
      <c r="B81" s="401"/>
      <c r="C81" s="402" t="s">
        <v>177</v>
      </c>
      <c r="D81" s="403"/>
      <c r="E81" s="404" t="s">
        <v>602</v>
      </c>
      <c r="F81" s="405" t="s">
        <v>603</v>
      </c>
      <c r="G81" s="405" t="s">
        <v>600</v>
      </c>
      <c r="H81" s="406" t="s">
        <v>604</v>
      </c>
      <c r="I81" s="406"/>
    </row>
    <row r="82" spans="2:9" ht="16.5" customHeight="1">
      <c r="B82" s="407"/>
      <c r="C82" s="407"/>
      <c r="D82" s="408" t="s">
        <v>334</v>
      </c>
      <c r="E82" s="409" t="s">
        <v>696</v>
      </c>
      <c r="F82" s="410" t="s">
        <v>104</v>
      </c>
      <c r="G82" s="410" t="s">
        <v>105</v>
      </c>
      <c r="H82" s="411" t="s">
        <v>17</v>
      </c>
      <c r="I82" s="411"/>
    </row>
    <row r="83" spans="2:9" ht="16.5" customHeight="1">
      <c r="B83" s="407"/>
      <c r="C83" s="407"/>
      <c r="D83" s="408" t="s">
        <v>466</v>
      </c>
      <c r="E83" s="409" t="s">
        <v>106</v>
      </c>
      <c r="F83" s="410" t="s">
        <v>107</v>
      </c>
      <c r="G83" s="410" t="s">
        <v>108</v>
      </c>
      <c r="H83" s="411" t="s">
        <v>579</v>
      </c>
      <c r="I83" s="411"/>
    </row>
    <row r="84" spans="2:9" ht="16.5" customHeight="1">
      <c r="B84" s="407"/>
      <c r="C84" s="407"/>
      <c r="D84" s="408" t="s">
        <v>467</v>
      </c>
      <c r="E84" s="409" t="s">
        <v>109</v>
      </c>
      <c r="F84" s="410" t="s">
        <v>36</v>
      </c>
      <c r="G84" s="410" t="s">
        <v>110</v>
      </c>
      <c r="H84" s="411" t="s">
        <v>579</v>
      </c>
      <c r="I84" s="411"/>
    </row>
    <row r="85" spans="2:9" ht="16.5" customHeight="1">
      <c r="B85" s="397" t="s">
        <v>606</v>
      </c>
      <c r="C85" s="397"/>
      <c r="D85" s="397"/>
      <c r="E85" s="398" t="s">
        <v>607</v>
      </c>
      <c r="F85" s="399" t="s">
        <v>111</v>
      </c>
      <c r="G85" s="399" t="s">
        <v>112</v>
      </c>
      <c r="H85" s="400" t="s">
        <v>113</v>
      </c>
      <c r="I85" s="400"/>
    </row>
    <row r="86" spans="2:9" ht="16.5" customHeight="1">
      <c r="B86" s="401"/>
      <c r="C86" s="402" t="s">
        <v>173</v>
      </c>
      <c r="D86" s="403"/>
      <c r="E86" s="404" t="s">
        <v>611</v>
      </c>
      <c r="F86" s="405" t="s">
        <v>114</v>
      </c>
      <c r="G86" s="405" t="s">
        <v>613</v>
      </c>
      <c r="H86" s="406" t="s">
        <v>115</v>
      </c>
      <c r="I86" s="406"/>
    </row>
    <row r="87" spans="2:9" ht="16.5" customHeight="1">
      <c r="B87" s="407"/>
      <c r="C87" s="407"/>
      <c r="D87" s="408" t="s">
        <v>462</v>
      </c>
      <c r="E87" s="409" t="s">
        <v>39</v>
      </c>
      <c r="F87" s="410" t="s">
        <v>116</v>
      </c>
      <c r="G87" s="410" t="s">
        <v>613</v>
      </c>
      <c r="H87" s="411" t="s">
        <v>117</v>
      </c>
      <c r="I87" s="411"/>
    </row>
    <row r="88" spans="2:9" ht="16.5" customHeight="1">
      <c r="B88" s="401"/>
      <c r="C88" s="402" t="s">
        <v>319</v>
      </c>
      <c r="D88" s="403"/>
      <c r="E88" s="404" t="s">
        <v>602</v>
      </c>
      <c r="F88" s="405" t="s">
        <v>118</v>
      </c>
      <c r="G88" s="405" t="s">
        <v>119</v>
      </c>
      <c r="H88" s="406" t="s">
        <v>120</v>
      </c>
      <c r="I88" s="406"/>
    </row>
    <row r="89" spans="2:9" ht="16.5" customHeight="1">
      <c r="B89" s="407"/>
      <c r="C89" s="407"/>
      <c r="D89" s="408" t="s">
        <v>458</v>
      </c>
      <c r="E89" s="409" t="s">
        <v>79</v>
      </c>
      <c r="F89" s="410" t="s">
        <v>121</v>
      </c>
      <c r="G89" s="410" t="s">
        <v>122</v>
      </c>
      <c r="H89" s="411" t="s">
        <v>579</v>
      </c>
      <c r="I89" s="411"/>
    </row>
    <row r="90" spans="2:9" ht="16.5" customHeight="1">
      <c r="B90" s="407"/>
      <c r="C90" s="407"/>
      <c r="D90" s="408" t="s">
        <v>459</v>
      </c>
      <c r="E90" s="409" t="s">
        <v>79</v>
      </c>
      <c r="F90" s="410" t="s">
        <v>123</v>
      </c>
      <c r="G90" s="410" t="s">
        <v>124</v>
      </c>
      <c r="H90" s="411" t="s">
        <v>125</v>
      </c>
      <c r="I90" s="411"/>
    </row>
    <row r="91" spans="2:9" ht="16.5" customHeight="1">
      <c r="B91" s="407"/>
      <c r="C91" s="407"/>
      <c r="D91" s="408" t="s">
        <v>331</v>
      </c>
      <c r="E91" s="409" t="s">
        <v>688</v>
      </c>
      <c r="F91" s="410" t="s">
        <v>126</v>
      </c>
      <c r="G91" s="410" t="s">
        <v>127</v>
      </c>
      <c r="H91" s="411" t="s">
        <v>128</v>
      </c>
      <c r="I91" s="411"/>
    </row>
    <row r="92" spans="2:9" ht="16.5" customHeight="1">
      <c r="B92" s="407"/>
      <c r="C92" s="407"/>
      <c r="D92" s="408" t="s">
        <v>324</v>
      </c>
      <c r="E92" s="409" t="s">
        <v>688</v>
      </c>
      <c r="F92" s="410" t="s">
        <v>129</v>
      </c>
      <c r="G92" s="410" t="s">
        <v>130</v>
      </c>
      <c r="H92" s="411" t="s">
        <v>131</v>
      </c>
      <c r="I92" s="411"/>
    </row>
    <row r="93" spans="1:10" ht="7.5" customHeight="1">
      <c r="A93" s="392"/>
      <c r="B93" s="392"/>
      <c r="C93" s="392"/>
      <c r="D93" s="392"/>
      <c r="E93" s="392"/>
      <c r="F93" s="392"/>
      <c r="G93" s="392"/>
      <c r="H93" s="392"/>
      <c r="I93" s="392"/>
      <c r="J93" s="392"/>
    </row>
    <row r="94" spans="1:10" ht="11.25" customHeight="1">
      <c r="A94" s="392"/>
      <c r="B94" s="392"/>
      <c r="C94" s="392"/>
      <c r="D94" s="392"/>
      <c r="E94" s="392"/>
      <c r="F94" s="392"/>
      <c r="G94" s="392"/>
      <c r="H94" s="392"/>
      <c r="I94" s="412" t="s">
        <v>132</v>
      </c>
      <c r="J94" s="412"/>
    </row>
    <row r="95" spans="1:10" ht="63.75" customHeight="1">
      <c r="A95" s="392"/>
      <c r="B95" s="392"/>
      <c r="C95" s="392"/>
      <c r="D95" s="392"/>
      <c r="E95" s="392"/>
      <c r="F95" s="392"/>
      <c r="G95" s="392"/>
      <c r="H95" s="392"/>
      <c r="I95" s="392"/>
      <c r="J95" s="392"/>
    </row>
    <row r="96" spans="2:9" ht="16.5" customHeight="1">
      <c r="B96" s="407"/>
      <c r="C96" s="407"/>
      <c r="D96" s="408" t="s">
        <v>332</v>
      </c>
      <c r="E96" s="409" t="s">
        <v>692</v>
      </c>
      <c r="F96" s="410" t="s">
        <v>133</v>
      </c>
      <c r="G96" s="410" t="s">
        <v>134</v>
      </c>
      <c r="H96" s="411" t="s">
        <v>135</v>
      </c>
      <c r="I96" s="411"/>
    </row>
    <row r="97" spans="2:9" ht="16.5" customHeight="1">
      <c r="B97" s="407"/>
      <c r="C97" s="407"/>
      <c r="D97" s="408" t="s">
        <v>325</v>
      </c>
      <c r="E97" s="409" t="s">
        <v>730</v>
      </c>
      <c r="F97" s="410" t="s">
        <v>136</v>
      </c>
      <c r="G97" s="410" t="s">
        <v>137</v>
      </c>
      <c r="H97" s="411" t="s">
        <v>138</v>
      </c>
      <c r="I97" s="411"/>
    </row>
    <row r="98" spans="2:9" ht="16.5" customHeight="1">
      <c r="B98" s="407"/>
      <c r="C98" s="407"/>
      <c r="D98" s="408" t="s">
        <v>327</v>
      </c>
      <c r="E98" s="409" t="s">
        <v>696</v>
      </c>
      <c r="F98" s="410" t="s">
        <v>139</v>
      </c>
      <c r="G98" s="410" t="s">
        <v>140</v>
      </c>
      <c r="H98" s="411" t="s">
        <v>141</v>
      </c>
      <c r="I98" s="411"/>
    </row>
    <row r="99" spans="2:9" ht="16.5" customHeight="1">
      <c r="B99" s="407"/>
      <c r="C99" s="407"/>
      <c r="D99" s="408" t="s">
        <v>419</v>
      </c>
      <c r="E99" s="409" t="s">
        <v>700</v>
      </c>
      <c r="F99" s="410" t="s">
        <v>142</v>
      </c>
      <c r="G99" s="410" t="s">
        <v>143</v>
      </c>
      <c r="H99" s="411" t="s">
        <v>144</v>
      </c>
      <c r="I99" s="411"/>
    </row>
    <row r="100" spans="2:9" ht="16.5" customHeight="1">
      <c r="B100" s="407"/>
      <c r="C100" s="407"/>
      <c r="D100" s="408" t="s">
        <v>417</v>
      </c>
      <c r="E100" s="409" t="s">
        <v>700</v>
      </c>
      <c r="F100" s="410" t="s">
        <v>579</v>
      </c>
      <c r="G100" s="410" t="s">
        <v>145</v>
      </c>
      <c r="H100" s="411" t="s">
        <v>145</v>
      </c>
      <c r="I100" s="411"/>
    </row>
    <row r="101" spans="2:9" ht="16.5" customHeight="1">
      <c r="B101" s="407"/>
      <c r="C101" s="407"/>
      <c r="D101" s="408" t="s">
        <v>460</v>
      </c>
      <c r="E101" s="409" t="s">
        <v>109</v>
      </c>
      <c r="F101" s="410" t="s">
        <v>146</v>
      </c>
      <c r="G101" s="410" t="s">
        <v>147</v>
      </c>
      <c r="H101" s="411" t="s">
        <v>148</v>
      </c>
      <c r="I101" s="411"/>
    </row>
    <row r="102" spans="2:9" ht="19.5" customHeight="1">
      <c r="B102" s="407"/>
      <c r="C102" s="407"/>
      <c r="D102" s="408" t="s">
        <v>420</v>
      </c>
      <c r="E102" s="409" t="s">
        <v>16</v>
      </c>
      <c r="F102" s="410" t="s">
        <v>107</v>
      </c>
      <c r="G102" s="410" t="s">
        <v>149</v>
      </c>
      <c r="H102" s="411" t="s">
        <v>150</v>
      </c>
      <c r="I102" s="411"/>
    </row>
    <row r="103" spans="2:9" ht="16.5" customHeight="1">
      <c r="B103" s="407"/>
      <c r="C103" s="407"/>
      <c r="D103" s="408" t="s">
        <v>421</v>
      </c>
      <c r="E103" s="409" t="s">
        <v>18</v>
      </c>
      <c r="F103" s="410" t="s">
        <v>151</v>
      </c>
      <c r="G103" s="410" t="s">
        <v>148</v>
      </c>
      <c r="H103" s="411" t="s">
        <v>152</v>
      </c>
      <c r="I103" s="411"/>
    </row>
    <row r="104" spans="2:9" ht="16.5" customHeight="1">
      <c r="B104" s="407"/>
      <c r="C104" s="407"/>
      <c r="D104" s="408" t="s">
        <v>461</v>
      </c>
      <c r="E104" s="409" t="s">
        <v>673</v>
      </c>
      <c r="F104" s="410" t="s">
        <v>731</v>
      </c>
      <c r="G104" s="410" t="s">
        <v>153</v>
      </c>
      <c r="H104" s="411" t="s">
        <v>632</v>
      </c>
      <c r="I104" s="411"/>
    </row>
    <row r="105" spans="2:9" ht="16.5" customHeight="1">
      <c r="B105" s="407"/>
      <c r="C105" s="407"/>
      <c r="D105" s="408" t="s">
        <v>457</v>
      </c>
      <c r="E105" s="409" t="s">
        <v>673</v>
      </c>
      <c r="F105" s="410" t="s">
        <v>579</v>
      </c>
      <c r="G105" s="410" t="s">
        <v>633</v>
      </c>
      <c r="H105" s="411" t="s">
        <v>633</v>
      </c>
      <c r="I105" s="411"/>
    </row>
    <row r="106" spans="2:9" ht="16.5" customHeight="1">
      <c r="B106" s="397" t="s">
        <v>383</v>
      </c>
      <c r="C106" s="397"/>
      <c r="D106" s="397"/>
      <c r="E106" s="398" t="s">
        <v>634</v>
      </c>
      <c r="F106" s="399" t="s">
        <v>154</v>
      </c>
      <c r="G106" s="399" t="s">
        <v>155</v>
      </c>
      <c r="H106" s="400" t="s">
        <v>156</v>
      </c>
      <c r="I106" s="400"/>
    </row>
    <row r="107" spans="2:9" ht="16.5" customHeight="1">
      <c r="B107" s="401"/>
      <c r="C107" s="402" t="s">
        <v>384</v>
      </c>
      <c r="D107" s="403"/>
      <c r="E107" s="404" t="s">
        <v>638</v>
      </c>
      <c r="F107" s="405" t="s">
        <v>157</v>
      </c>
      <c r="G107" s="405" t="s">
        <v>158</v>
      </c>
      <c r="H107" s="406" t="s">
        <v>159</v>
      </c>
      <c r="I107" s="406"/>
    </row>
    <row r="108" spans="2:9" ht="16.5" customHeight="1">
      <c r="B108" s="407"/>
      <c r="C108" s="407"/>
      <c r="D108" s="408" t="s">
        <v>334</v>
      </c>
      <c r="E108" s="409" t="s">
        <v>696</v>
      </c>
      <c r="F108" s="410" t="s">
        <v>160</v>
      </c>
      <c r="G108" s="410" t="s">
        <v>640</v>
      </c>
      <c r="H108" s="411" t="s">
        <v>161</v>
      </c>
      <c r="I108" s="411"/>
    </row>
    <row r="109" spans="2:9" ht="16.5" customHeight="1">
      <c r="B109" s="407"/>
      <c r="C109" s="407"/>
      <c r="D109" s="408" t="s">
        <v>414</v>
      </c>
      <c r="E109" s="409" t="s">
        <v>665</v>
      </c>
      <c r="F109" s="410" t="s">
        <v>162</v>
      </c>
      <c r="G109" s="410" t="s">
        <v>163</v>
      </c>
      <c r="H109" s="411" t="s">
        <v>164</v>
      </c>
      <c r="I109" s="411"/>
    </row>
    <row r="110" spans="2:9" ht="16.5" customHeight="1">
      <c r="B110" s="401"/>
      <c r="C110" s="402" t="s">
        <v>276</v>
      </c>
      <c r="D110" s="403"/>
      <c r="E110" s="404" t="s">
        <v>645</v>
      </c>
      <c r="F110" s="405" t="s">
        <v>165</v>
      </c>
      <c r="G110" s="405" t="s">
        <v>647</v>
      </c>
      <c r="H110" s="406" t="s">
        <v>166</v>
      </c>
      <c r="I110" s="406"/>
    </row>
    <row r="111" spans="2:9" ht="16.5" customHeight="1">
      <c r="B111" s="407"/>
      <c r="C111" s="407"/>
      <c r="D111" s="408" t="s">
        <v>431</v>
      </c>
      <c r="E111" s="409" t="s">
        <v>700</v>
      </c>
      <c r="F111" s="410" t="s">
        <v>167</v>
      </c>
      <c r="G111" s="410" t="s">
        <v>647</v>
      </c>
      <c r="H111" s="411" t="s">
        <v>168</v>
      </c>
      <c r="I111" s="411"/>
    </row>
    <row r="112" spans="2:10" ht="5.25" customHeight="1">
      <c r="B112" s="413"/>
      <c r="C112" s="413"/>
      <c r="D112" s="413"/>
      <c r="E112" s="392"/>
      <c r="F112" s="392"/>
      <c r="G112" s="392"/>
      <c r="H112" s="392"/>
      <c r="I112" s="392"/>
      <c r="J112" s="392"/>
    </row>
    <row r="113" spans="2:9" ht="16.5" customHeight="1">
      <c r="B113" s="417" t="s">
        <v>651</v>
      </c>
      <c r="C113" s="417"/>
      <c r="D113" s="417"/>
      <c r="E113" s="417"/>
      <c r="F113" s="415" t="s">
        <v>169</v>
      </c>
      <c r="G113" s="415" t="s">
        <v>653</v>
      </c>
      <c r="H113" s="416" t="s">
        <v>170</v>
      </c>
      <c r="I113" s="416"/>
    </row>
    <row r="114" spans="1:10" ht="231" customHeight="1">
      <c r="A114" s="392"/>
      <c r="B114" s="392"/>
      <c r="C114" s="392"/>
      <c r="D114" s="392"/>
      <c r="E114" s="392"/>
      <c r="F114" s="392"/>
      <c r="G114" s="392"/>
      <c r="H114" s="392"/>
      <c r="I114" s="392"/>
      <c r="J114" s="392"/>
    </row>
    <row r="115" spans="1:10" ht="11.25" customHeight="1">
      <c r="A115" s="392"/>
      <c r="B115" s="392"/>
      <c r="C115" s="392"/>
      <c r="D115" s="392"/>
      <c r="E115" s="392"/>
      <c r="F115" s="392"/>
      <c r="G115" s="392"/>
      <c r="H115" s="392"/>
      <c r="I115" s="412" t="s">
        <v>171</v>
      </c>
      <c r="J115" s="412"/>
    </row>
  </sheetData>
  <mergeCells count="122">
    <mergeCell ref="A114:J114"/>
    <mergeCell ref="A115:H115"/>
    <mergeCell ref="I115:J115"/>
    <mergeCell ref="H111:I111"/>
    <mergeCell ref="B112:D112"/>
    <mergeCell ref="E112:J112"/>
    <mergeCell ref="B113:E113"/>
    <mergeCell ref="H113:I113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99:I99"/>
    <mergeCell ref="H100:I100"/>
    <mergeCell ref="H101:I101"/>
    <mergeCell ref="H102:I102"/>
    <mergeCell ref="A95:J95"/>
    <mergeCell ref="H96:I96"/>
    <mergeCell ref="H97:I97"/>
    <mergeCell ref="H98:I98"/>
    <mergeCell ref="H92:I92"/>
    <mergeCell ref="A93:J93"/>
    <mergeCell ref="A94:H94"/>
    <mergeCell ref="I94:J94"/>
    <mergeCell ref="H88:I88"/>
    <mergeCell ref="H89:I89"/>
    <mergeCell ref="H90:I90"/>
    <mergeCell ref="H91:I91"/>
    <mergeCell ref="H84:I84"/>
    <mergeCell ref="H85:I85"/>
    <mergeCell ref="H86:I86"/>
    <mergeCell ref="H87:I87"/>
    <mergeCell ref="H80:I80"/>
    <mergeCell ref="H81:I81"/>
    <mergeCell ref="H82:I82"/>
    <mergeCell ref="H83:I83"/>
    <mergeCell ref="H76:I76"/>
    <mergeCell ref="H77:I77"/>
    <mergeCell ref="H78:I78"/>
    <mergeCell ref="H79:I79"/>
    <mergeCell ref="H72:I72"/>
    <mergeCell ref="H73:I73"/>
    <mergeCell ref="H74:I74"/>
    <mergeCell ref="H75:I75"/>
    <mergeCell ref="H68:I68"/>
    <mergeCell ref="H69:I69"/>
    <mergeCell ref="H70:I70"/>
    <mergeCell ref="H71:I71"/>
    <mergeCell ref="A64:J64"/>
    <mergeCell ref="H65:I65"/>
    <mergeCell ref="H66:I66"/>
    <mergeCell ref="H67:I67"/>
    <mergeCell ref="H60:I60"/>
    <mergeCell ref="H61:I61"/>
    <mergeCell ref="H62:I62"/>
    <mergeCell ref="A63:H63"/>
    <mergeCell ref="I63:J63"/>
    <mergeCell ref="H56:I56"/>
    <mergeCell ref="H57:I57"/>
    <mergeCell ref="H58:I58"/>
    <mergeCell ref="H59:I59"/>
    <mergeCell ref="H52:I52"/>
    <mergeCell ref="H53:I53"/>
    <mergeCell ref="H54:I54"/>
    <mergeCell ref="H55:I55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A32:J32"/>
    <mergeCell ref="H33:I33"/>
    <mergeCell ref="H34:I34"/>
    <mergeCell ref="H35:I35"/>
    <mergeCell ref="H28:I28"/>
    <mergeCell ref="H29:I29"/>
    <mergeCell ref="A30:J30"/>
    <mergeCell ref="A31:H31"/>
    <mergeCell ref="I31:J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A1:J1"/>
    <mergeCell ref="B2:F2"/>
    <mergeCell ref="G2:J2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90" zoomScaleNormal="90" zoomScaleSheetLayoutView="100" workbookViewId="0" topLeftCell="A34">
      <selection activeCell="L43" sqref="L43"/>
    </sheetView>
  </sheetViews>
  <sheetFormatPr defaultColWidth="9.00390625" defaultRowHeight="12.75"/>
  <cols>
    <col min="1" max="1" width="4.75390625" style="15" customWidth="1"/>
    <col min="2" max="2" width="5.625" style="15" customWidth="1"/>
    <col min="3" max="3" width="6.25390625" style="15" customWidth="1"/>
    <col min="4" max="4" width="40.375" style="15" customWidth="1"/>
    <col min="5" max="6" width="12.00390625" style="15" customWidth="1"/>
    <col min="7" max="7" width="13.75390625" style="15" customWidth="1"/>
    <col min="8" max="8" width="11.125" style="15" bestFit="1" customWidth="1"/>
    <col min="9" max="9" width="9.875" style="15" customWidth="1"/>
    <col min="10" max="10" width="11.125" style="15" customWidth="1"/>
    <col min="11" max="11" width="12.375" style="15" customWidth="1"/>
    <col min="12" max="12" width="12.25390625" style="15" customWidth="1"/>
    <col min="13" max="13" width="10.25390625" style="15" customWidth="1"/>
    <col min="14" max="14" width="12.00390625" style="15" customWidth="1"/>
    <col min="15" max="16" width="11.875" style="15" customWidth="1"/>
    <col min="17" max="17" width="14.75390625" style="15" customWidth="1"/>
    <col min="18" max="16384" width="9.125" style="15" customWidth="1"/>
  </cols>
  <sheetData>
    <row r="1" spans="1:17" ht="18.75">
      <c r="A1" s="314" t="s">
        <v>483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1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6" t="s">
        <v>192</v>
      </c>
    </row>
    <row r="3" spans="1:17" ht="19.5" customHeight="1" thickTop="1">
      <c r="A3" s="315" t="s">
        <v>195</v>
      </c>
      <c r="B3" s="317" t="s">
        <v>181</v>
      </c>
      <c r="C3" s="317" t="s">
        <v>191</v>
      </c>
      <c r="D3" s="319" t="s">
        <v>217</v>
      </c>
      <c r="E3" s="319" t="s">
        <v>220</v>
      </c>
      <c r="F3" s="322" t="s">
        <v>285</v>
      </c>
      <c r="G3" s="319" t="s">
        <v>196</v>
      </c>
      <c r="H3" s="319"/>
      <c r="I3" s="319"/>
      <c r="J3" s="319"/>
      <c r="K3" s="319"/>
      <c r="L3" s="319"/>
      <c r="M3" s="319"/>
      <c r="N3" s="319"/>
      <c r="O3" s="319"/>
      <c r="P3" s="319"/>
      <c r="Q3" s="321" t="s">
        <v>221</v>
      </c>
    </row>
    <row r="4" spans="1:17" ht="19.5" customHeight="1">
      <c r="A4" s="316"/>
      <c r="B4" s="318"/>
      <c r="C4" s="318"/>
      <c r="D4" s="320"/>
      <c r="E4" s="320"/>
      <c r="F4" s="323"/>
      <c r="G4" s="320" t="s">
        <v>278</v>
      </c>
      <c r="H4" s="320" t="s">
        <v>223</v>
      </c>
      <c r="I4" s="320"/>
      <c r="J4" s="320"/>
      <c r="K4" s="320"/>
      <c r="L4" s="311">
        <v>2010</v>
      </c>
      <c r="M4" s="329"/>
      <c r="N4" s="308"/>
      <c r="O4" s="311">
        <v>2011</v>
      </c>
      <c r="P4" s="308"/>
      <c r="Q4" s="312"/>
    </row>
    <row r="5" spans="1:17" ht="29.25" customHeight="1">
      <c r="A5" s="316"/>
      <c r="B5" s="318"/>
      <c r="C5" s="318"/>
      <c r="D5" s="320"/>
      <c r="E5" s="320"/>
      <c r="F5" s="323"/>
      <c r="G5" s="320"/>
      <c r="H5" s="320" t="s">
        <v>484</v>
      </c>
      <c r="I5" s="320" t="s">
        <v>240</v>
      </c>
      <c r="J5" s="320" t="s">
        <v>350</v>
      </c>
      <c r="K5" s="320" t="s">
        <v>356</v>
      </c>
      <c r="L5" s="320" t="s">
        <v>256</v>
      </c>
      <c r="M5" s="327" t="s">
        <v>350</v>
      </c>
      <c r="N5" s="320" t="s">
        <v>356</v>
      </c>
      <c r="O5" s="320" t="s">
        <v>257</v>
      </c>
      <c r="P5" s="320" t="s">
        <v>356</v>
      </c>
      <c r="Q5" s="312"/>
    </row>
    <row r="6" spans="1:17" ht="19.5" customHeight="1">
      <c r="A6" s="316"/>
      <c r="B6" s="318"/>
      <c r="C6" s="318"/>
      <c r="D6" s="320"/>
      <c r="E6" s="320"/>
      <c r="F6" s="323"/>
      <c r="G6" s="320"/>
      <c r="H6" s="320"/>
      <c r="I6" s="320"/>
      <c r="J6" s="320"/>
      <c r="K6" s="320"/>
      <c r="L6" s="320"/>
      <c r="M6" s="323"/>
      <c r="N6" s="320"/>
      <c r="O6" s="320"/>
      <c r="P6" s="320"/>
      <c r="Q6" s="312"/>
    </row>
    <row r="7" spans="1:17" ht="19.5" customHeight="1">
      <c r="A7" s="316"/>
      <c r="B7" s="318"/>
      <c r="C7" s="318"/>
      <c r="D7" s="320"/>
      <c r="E7" s="320"/>
      <c r="F7" s="324"/>
      <c r="G7" s="320"/>
      <c r="H7" s="320"/>
      <c r="I7" s="320"/>
      <c r="J7" s="320"/>
      <c r="K7" s="320"/>
      <c r="L7" s="320"/>
      <c r="M7" s="324"/>
      <c r="N7" s="320"/>
      <c r="O7" s="320"/>
      <c r="P7" s="320"/>
      <c r="Q7" s="312"/>
    </row>
    <row r="8" spans="1:17" ht="12.75" customHeight="1" thickBot="1">
      <c r="A8" s="109">
        <v>1</v>
      </c>
      <c r="B8" s="41">
        <v>2</v>
      </c>
      <c r="C8" s="41">
        <v>3</v>
      </c>
      <c r="D8" s="41">
        <v>4</v>
      </c>
      <c r="E8" s="41">
        <v>5</v>
      </c>
      <c r="F8" s="41"/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/>
      <c r="N8" s="41">
        <v>12</v>
      </c>
      <c r="O8" s="41">
        <v>13</v>
      </c>
      <c r="P8" s="41">
        <v>14</v>
      </c>
      <c r="Q8" s="110">
        <v>15</v>
      </c>
    </row>
    <row r="9" spans="1:17" ht="45.75" customHeight="1" thickTop="1">
      <c r="A9" s="233" t="s">
        <v>186</v>
      </c>
      <c r="B9" s="234">
        <v>600</v>
      </c>
      <c r="C9" s="234">
        <v>60014</v>
      </c>
      <c r="D9" s="235" t="s">
        <v>485</v>
      </c>
      <c r="E9" s="236">
        <f aca="true" t="shared" si="0" ref="E9:E40">G9+F9+L9+N9+O9+P9</f>
        <v>3370440</v>
      </c>
      <c r="F9" s="236"/>
      <c r="G9" s="237">
        <f aca="true" t="shared" si="1" ref="G9:G20">SUM(H9:K9)</f>
        <v>3370440</v>
      </c>
      <c r="H9" s="238">
        <v>505940</v>
      </c>
      <c r="I9" s="236"/>
      <c r="J9" s="236"/>
      <c r="K9" s="238">
        <v>2864500</v>
      </c>
      <c r="L9" s="236"/>
      <c r="M9" s="236"/>
      <c r="N9" s="236"/>
      <c r="O9" s="236"/>
      <c r="P9" s="236"/>
      <c r="Q9" s="239" t="s">
        <v>228</v>
      </c>
    </row>
    <row r="10" spans="1:17" ht="43.5" customHeight="1">
      <c r="A10" s="119" t="s">
        <v>187</v>
      </c>
      <c r="B10" s="17">
        <v>600</v>
      </c>
      <c r="C10" s="17">
        <v>60014</v>
      </c>
      <c r="D10" s="43" t="s">
        <v>486</v>
      </c>
      <c r="E10" s="148">
        <f t="shared" si="0"/>
        <v>4954549</v>
      </c>
      <c r="F10" s="148"/>
      <c r="G10" s="146">
        <f t="shared" si="1"/>
        <v>4954549</v>
      </c>
      <c r="H10" s="149">
        <v>970101</v>
      </c>
      <c r="I10" s="148"/>
      <c r="J10" s="148"/>
      <c r="K10" s="149">
        <v>3984448</v>
      </c>
      <c r="L10" s="148"/>
      <c r="M10" s="148"/>
      <c r="N10" s="148"/>
      <c r="O10" s="148"/>
      <c r="P10" s="148"/>
      <c r="Q10" s="108" t="s">
        <v>228</v>
      </c>
    </row>
    <row r="11" spans="1:17" ht="42" customHeight="1">
      <c r="A11" s="119" t="s">
        <v>188</v>
      </c>
      <c r="B11" s="17">
        <v>600</v>
      </c>
      <c r="C11" s="17">
        <v>60014</v>
      </c>
      <c r="D11" s="295" t="s">
        <v>542</v>
      </c>
      <c r="E11" s="148">
        <f t="shared" si="0"/>
        <v>1079600</v>
      </c>
      <c r="F11" s="148"/>
      <c r="G11" s="146">
        <f t="shared" si="1"/>
        <v>1079600</v>
      </c>
      <c r="H11" s="149">
        <v>1079600</v>
      </c>
      <c r="I11" s="148"/>
      <c r="J11" s="148"/>
      <c r="K11" s="149"/>
      <c r="L11" s="148"/>
      <c r="M11" s="148"/>
      <c r="N11" s="148"/>
      <c r="O11" s="148"/>
      <c r="P11" s="148"/>
      <c r="Q11" s="108" t="s">
        <v>228</v>
      </c>
    </row>
    <row r="12" spans="1:17" ht="32.25" customHeight="1">
      <c r="A12" s="119" t="s">
        <v>180</v>
      </c>
      <c r="B12" s="17">
        <v>600</v>
      </c>
      <c r="C12" s="17">
        <v>60014</v>
      </c>
      <c r="D12" s="43" t="s">
        <v>292</v>
      </c>
      <c r="E12" s="148">
        <f t="shared" si="0"/>
        <v>4508000</v>
      </c>
      <c r="F12" s="148"/>
      <c r="G12" s="146">
        <f t="shared" si="1"/>
        <v>0</v>
      </c>
      <c r="H12" s="149"/>
      <c r="I12" s="148"/>
      <c r="J12" s="148"/>
      <c r="K12" s="149"/>
      <c r="L12" s="148">
        <v>676200</v>
      </c>
      <c r="M12" s="148"/>
      <c r="N12" s="148">
        <v>3831800</v>
      </c>
      <c r="O12" s="148"/>
      <c r="P12" s="148"/>
      <c r="Q12" s="108" t="s">
        <v>228</v>
      </c>
    </row>
    <row r="13" spans="1:17" ht="64.5" customHeight="1">
      <c r="A13" s="119" t="s">
        <v>189</v>
      </c>
      <c r="B13" s="17">
        <v>600</v>
      </c>
      <c r="C13" s="17">
        <v>60014</v>
      </c>
      <c r="D13" s="295" t="s">
        <v>300</v>
      </c>
      <c r="E13" s="148">
        <f t="shared" si="0"/>
        <v>894200</v>
      </c>
      <c r="F13" s="148"/>
      <c r="G13" s="146">
        <f t="shared" si="1"/>
        <v>894200</v>
      </c>
      <c r="H13" s="149">
        <v>894200</v>
      </c>
      <c r="I13" s="148"/>
      <c r="J13" s="148"/>
      <c r="K13" s="149"/>
      <c r="L13" s="148"/>
      <c r="M13" s="148"/>
      <c r="N13" s="148"/>
      <c r="O13" s="148"/>
      <c r="P13" s="148"/>
      <c r="Q13" s="108" t="s">
        <v>228</v>
      </c>
    </row>
    <row r="14" spans="1:17" ht="31.5" customHeight="1">
      <c r="A14" s="119" t="s">
        <v>190</v>
      </c>
      <c r="B14" s="17">
        <v>600</v>
      </c>
      <c r="C14" s="17">
        <v>60014</v>
      </c>
      <c r="D14" s="43" t="s">
        <v>293</v>
      </c>
      <c r="E14" s="148">
        <f t="shared" si="0"/>
        <v>11200000</v>
      </c>
      <c r="F14" s="148"/>
      <c r="G14" s="146">
        <f t="shared" si="1"/>
        <v>0</v>
      </c>
      <c r="H14" s="149"/>
      <c r="I14" s="148"/>
      <c r="J14" s="148"/>
      <c r="K14" s="149"/>
      <c r="L14" s="148"/>
      <c r="M14" s="148"/>
      <c r="N14" s="148"/>
      <c r="O14" s="148">
        <v>11200000</v>
      </c>
      <c r="P14" s="148"/>
      <c r="Q14" s="108" t="s">
        <v>228</v>
      </c>
    </row>
    <row r="15" spans="1:17" ht="38.25">
      <c r="A15" s="119" t="s">
        <v>227</v>
      </c>
      <c r="B15" s="17">
        <v>600</v>
      </c>
      <c r="C15" s="17">
        <v>60014</v>
      </c>
      <c r="D15" s="43" t="s">
        <v>294</v>
      </c>
      <c r="E15" s="148">
        <f t="shared" si="0"/>
        <v>609008</v>
      </c>
      <c r="F15" s="148"/>
      <c r="G15" s="146">
        <f t="shared" si="1"/>
        <v>0</v>
      </c>
      <c r="H15" s="149"/>
      <c r="I15" s="148"/>
      <c r="J15" s="148"/>
      <c r="K15" s="149"/>
      <c r="L15" s="148"/>
      <c r="M15" s="148"/>
      <c r="N15" s="148"/>
      <c r="O15" s="148">
        <v>609008</v>
      </c>
      <c r="P15" s="148"/>
      <c r="Q15" s="108" t="s">
        <v>228</v>
      </c>
    </row>
    <row r="16" spans="1:17" ht="38.25">
      <c r="A16" s="119" t="s">
        <v>234</v>
      </c>
      <c r="B16" s="17">
        <v>600</v>
      </c>
      <c r="C16" s="17">
        <v>60014</v>
      </c>
      <c r="D16" s="43" t="s">
        <v>351</v>
      </c>
      <c r="E16" s="148">
        <f t="shared" si="0"/>
        <v>3830000</v>
      </c>
      <c r="F16" s="148"/>
      <c r="G16" s="146">
        <f t="shared" si="1"/>
        <v>0</v>
      </c>
      <c r="H16" s="149"/>
      <c r="I16" s="148"/>
      <c r="J16" s="148"/>
      <c r="K16" s="149"/>
      <c r="L16" s="148">
        <v>3830000</v>
      </c>
      <c r="M16" s="148"/>
      <c r="N16" s="148"/>
      <c r="O16" s="148"/>
      <c r="P16" s="148"/>
      <c r="Q16" s="108" t="s">
        <v>228</v>
      </c>
    </row>
    <row r="17" spans="1:17" ht="38.25">
      <c r="A17" s="119" t="s">
        <v>235</v>
      </c>
      <c r="B17" s="17">
        <v>600</v>
      </c>
      <c r="C17" s="17">
        <v>60014</v>
      </c>
      <c r="D17" s="43" t="s">
        <v>296</v>
      </c>
      <c r="E17" s="148">
        <f t="shared" si="0"/>
        <v>617161</v>
      </c>
      <c r="F17" s="148"/>
      <c r="G17" s="146">
        <f t="shared" si="1"/>
        <v>0</v>
      </c>
      <c r="H17" s="149"/>
      <c r="I17" s="148"/>
      <c r="J17" s="148"/>
      <c r="K17" s="149"/>
      <c r="L17" s="148">
        <v>617161</v>
      </c>
      <c r="M17" s="148"/>
      <c r="N17" s="148"/>
      <c r="O17" s="148"/>
      <c r="P17" s="148"/>
      <c r="Q17" s="108" t="s">
        <v>228</v>
      </c>
    </row>
    <row r="18" spans="1:17" ht="51">
      <c r="A18" s="119" t="s">
        <v>236</v>
      </c>
      <c r="B18" s="17">
        <v>600</v>
      </c>
      <c r="C18" s="17">
        <v>60014</v>
      </c>
      <c r="D18" s="43" t="s">
        <v>295</v>
      </c>
      <c r="E18" s="148">
        <f t="shared" si="0"/>
        <v>4200000</v>
      </c>
      <c r="F18" s="148"/>
      <c r="G18" s="146">
        <f t="shared" si="1"/>
        <v>0</v>
      </c>
      <c r="H18" s="149"/>
      <c r="I18" s="148"/>
      <c r="J18" s="148"/>
      <c r="K18" s="149"/>
      <c r="L18" s="148">
        <v>4200000</v>
      </c>
      <c r="M18" s="148"/>
      <c r="N18" s="148"/>
      <c r="O18" s="148"/>
      <c r="P18" s="148"/>
      <c r="Q18" s="108" t="s">
        <v>228</v>
      </c>
    </row>
    <row r="19" spans="1:17" ht="51">
      <c r="A19" s="119" t="s">
        <v>237</v>
      </c>
      <c r="B19" s="17">
        <v>600</v>
      </c>
      <c r="C19" s="17">
        <v>60014</v>
      </c>
      <c r="D19" s="43" t="s">
        <v>297</v>
      </c>
      <c r="E19" s="148">
        <f t="shared" si="0"/>
        <v>1820568</v>
      </c>
      <c r="F19" s="148"/>
      <c r="G19" s="146">
        <f t="shared" si="1"/>
        <v>0</v>
      </c>
      <c r="H19" s="149"/>
      <c r="I19" s="148"/>
      <c r="J19" s="148"/>
      <c r="K19" s="149"/>
      <c r="L19" s="148">
        <v>1820568</v>
      </c>
      <c r="M19" s="148"/>
      <c r="N19" s="148"/>
      <c r="O19" s="148"/>
      <c r="P19" s="148"/>
      <c r="Q19" s="108" t="s">
        <v>228</v>
      </c>
    </row>
    <row r="20" spans="1:17" ht="38.25">
      <c r="A20" s="119" t="s">
        <v>238</v>
      </c>
      <c r="B20" s="17">
        <v>600</v>
      </c>
      <c r="C20" s="17">
        <v>60014</v>
      </c>
      <c r="D20" s="295" t="s">
        <v>352</v>
      </c>
      <c r="E20" s="148">
        <f t="shared" si="0"/>
        <v>2536633</v>
      </c>
      <c r="F20" s="148"/>
      <c r="G20" s="146">
        <f t="shared" si="1"/>
        <v>2536633</v>
      </c>
      <c r="H20" s="149">
        <v>2536633</v>
      </c>
      <c r="I20" s="148"/>
      <c r="J20" s="148"/>
      <c r="K20" s="149"/>
      <c r="L20" s="148"/>
      <c r="M20" s="148"/>
      <c r="N20" s="148"/>
      <c r="O20" s="148"/>
      <c r="P20" s="148"/>
      <c r="Q20" s="108" t="s">
        <v>228</v>
      </c>
    </row>
    <row r="21" spans="1:17" ht="25.5">
      <c r="A21" s="119" t="s">
        <v>242</v>
      </c>
      <c r="B21" s="17">
        <v>600</v>
      </c>
      <c r="C21" s="17">
        <v>60014</v>
      </c>
      <c r="D21" s="43" t="s">
        <v>299</v>
      </c>
      <c r="E21" s="148">
        <f t="shared" si="0"/>
        <v>450000</v>
      </c>
      <c r="F21" s="148"/>
      <c r="G21" s="146"/>
      <c r="H21" s="149"/>
      <c r="I21" s="148"/>
      <c r="J21" s="148"/>
      <c r="K21" s="149"/>
      <c r="L21" s="148"/>
      <c r="M21" s="148"/>
      <c r="N21" s="148"/>
      <c r="O21" s="148">
        <v>450000</v>
      </c>
      <c r="P21" s="148"/>
      <c r="Q21" s="108" t="s">
        <v>228</v>
      </c>
    </row>
    <row r="22" spans="1:17" ht="25.5">
      <c r="A22" s="119" t="s">
        <v>243</v>
      </c>
      <c r="B22" s="118">
        <v>750</v>
      </c>
      <c r="C22" s="118">
        <v>75020</v>
      </c>
      <c r="D22" s="42" t="s">
        <v>281</v>
      </c>
      <c r="E22" s="148">
        <f t="shared" si="0"/>
        <v>140000</v>
      </c>
      <c r="F22" s="148"/>
      <c r="G22" s="146">
        <f>SUM(H22:K22)</f>
        <v>140000</v>
      </c>
      <c r="H22" s="148">
        <v>140000</v>
      </c>
      <c r="I22" s="148"/>
      <c r="J22" s="148"/>
      <c r="K22" s="148"/>
      <c r="L22" s="148"/>
      <c r="M22" s="148"/>
      <c r="N22" s="148"/>
      <c r="O22" s="148"/>
      <c r="P22" s="148"/>
      <c r="Q22" s="108" t="s">
        <v>228</v>
      </c>
    </row>
    <row r="23" spans="1:17" ht="25.5">
      <c r="A23" s="119" t="s">
        <v>274</v>
      </c>
      <c r="B23" s="118">
        <v>750</v>
      </c>
      <c r="C23" s="118">
        <v>75020</v>
      </c>
      <c r="D23" s="45" t="s">
        <v>284</v>
      </c>
      <c r="E23" s="148">
        <f t="shared" si="0"/>
        <v>80000</v>
      </c>
      <c r="F23" s="148"/>
      <c r="G23" s="147"/>
      <c r="H23" s="148"/>
      <c r="I23" s="148"/>
      <c r="J23" s="148"/>
      <c r="K23" s="148"/>
      <c r="L23" s="148">
        <v>80000</v>
      </c>
      <c r="M23" s="148"/>
      <c r="N23" s="148"/>
      <c r="O23" s="148"/>
      <c r="P23" s="148"/>
      <c r="Q23" s="108" t="s">
        <v>228</v>
      </c>
    </row>
    <row r="24" spans="1:17" ht="25.5">
      <c r="A24" s="119" t="s">
        <v>275</v>
      </c>
      <c r="B24" s="17">
        <v>754</v>
      </c>
      <c r="C24" s="17">
        <v>75411</v>
      </c>
      <c r="D24" s="43" t="s">
        <v>259</v>
      </c>
      <c r="E24" s="148">
        <f t="shared" si="0"/>
        <v>286563</v>
      </c>
      <c r="F24" s="148">
        <v>17000</v>
      </c>
      <c r="G24" s="146">
        <f>SUM(H24:K24)</f>
        <v>269563</v>
      </c>
      <c r="H24" s="148"/>
      <c r="I24" s="148">
        <v>57360</v>
      </c>
      <c r="J24" s="148"/>
      <c r="K24" s="148">
        <v>212203</v>
      </c>
      <c r="L24" s="148"/>
      <c r="M24" s="148"/>
      <c r="N24" s="148"/>
      <c r="O24" s="148"/>
      <c r="P24" s="148"/>
      <c r="Q24" s="108" t="s">
        <v>228</v>
      </c>
    </row>
    <row r="25" spans="1:17" ht="38.25">
      <c r="A25" s="119" t="s">
        <v>277</v>
      </c>
      <c r="B25" s="17">
        <v>754</v>
      </c>
      <c r="C25" s="17">
        <v>75411</v>
      </c>
      <c r="D25" s="43" t="s">
        <v>353</v>
      </c>
      <c r="E25" s="148">
        <f t="shared" si="0"/>
        <v>4000000</v>
      </c>
      <c r="F25" s="148"/>
      <c r="G25" s="146">
        <f>SUM(H25:K25)</f>
        <v>3568842</v>
      </c>
      <c r="H25" s="148">
        <v>535326</v>
      </c>
      <c r="I25" s="148"/>
      <c r="J25" s="148"/>
      <c r="K25" s="148">
        <v>3033516</v>
      </c>
      <c r="L25" s="149">
        <v>64674</v>
      </c>
      <c r="M25" s="149"/>
      <c r="N25" s="149">
        <v>366484</v>
      </c>
      <c r="O25" s="148"/>
      <c r="P25" s="148"/>
      <c r="Q25" s="108" t="s">
        <v>228</v>
      </c>
    </row>
    <row r="26" spans="1:17" ht="39.75" customHeight="1">
      <c r="A26" s="119" t="s">
        <v>301</v>
      </c>
      <c r="B26" s="17">
        <v>754</v>
      </c>
      <c r="C26" s="17">
        <v>75411</v>
      </c>
      <c r="D26" s="43" t="s">
        <v>487</v>
      </c>
      <c r="E26" s="148">
        <f t="shared" si="0"/>
        <v>4000000</v>
      </c>
      <c r="F26" s="148"/>
      <c r="G26" s="146"/>
      <c r="H26" s="148"/>
      <c r="I26" s="148"/>
      <c r="J26" s="148"/>
      <c r="K26" s="148"/>
      <c r="L26" s="149">
        <v>600000</v>
      </c>
      <c r="M26" s="149"/>
      <c r="N26" s="149">
        <v>3400000</v>
      </c>
      <c r="O26" s="148"/>
      <c r="P26" s="148"/>
      <c r="Q26" s="108"/>
    </row>
    <row r="27" spans="1:17" ht="25.5" customHeight="1">
      <c r="A27" s="119" t="s">
        <v>302</v>
      </c>
      <c r="B27" s="17">
        <v>801</v>
      </c>
      <c r="C27" s="17">
        <v>80120</v>
      </c>
      <c r="D27" s="43" t="s">
        <v>298</v>
      </c>
      <c r="E27" s="148">
        <f t="shared" si="0"/>
        <v>824390</v>
      </c>
      <c r="F27" s="148"/>
      <c r="G27" s="146">
        <f>SUM(H27:K27)</f>
        <v>0</v>
      </c>
      <c r="H27" s="149"/>
      <c r="I27" s="148"/>
      <c r="J27" s="148"/>
      <c r="K27" s="149"/>
      <c r="L27" s="148">
        <v>116750</v>
      </c>
      <c r="M27" s="148"/>
      <c r="N27" s="148">
        <v>350250</v>
      </c>
      <c r="O27" s="148">
        <v>89348</v>
      </c>
      <c r="P27" s="148">
        <v>268042</v>
      </c>
      <c r="Q27" s="108" t="s">
        <v>228</v>
      </c>
    </row>
    <row r="28" spans="1:17" ht="25.5" customHeight="1">
      <c r="A28" s="119" t="s">
        <v>303</v>
      </c>
      <c r="B28" s="17">
        <v>801</v>
      </c>
      <c r="C28" s="17">
        <v>80120</v>
      </c>
      <c r="D28" s="43" t="s">
        <v>348</v>
      </c>
      <c r="E28" s="148">
        <f t="shared" si="0"/>
        <v>756700</v>
      </c>
      <c r="F28" s="148">
        <v>16700</v>
      </c>
      <c r="G28" s="146">
        <f>SUM(H28:K28)</f>
        <v>740000</v>
      </c>
      <c r="H28" s="149">
        <v>540000</v>
      </c>
      <c r="I28" s="148"/>
      <c r="J28" s="148">
        <v>200000</v>
      </c>
      <c r="K28" s="149"/>
      <c r="L28" s="148"/>
      <c r="M28" s="148"/>
      <c r="N28" s="148"/>
      <c r="O28" s="148"/>
      <c r="P28" s="148"/>
      <c r="Q28" s="108"/>
    </row>
    <row r="29" spans="1:17" ht="25.5">
      <c r="A29" s="119" t="s">
        <v>304</v>
      </c>
      <c r="B29" s="118">
        <v>801</v>
      </c>
      <c r="C29" s="118">
        <v>80120</v>
      </c>
      <c r="D29" s="42" t="s">
        <v>280</v>
      </c>
      <c r="E29" s="148">
        <f t="shared" si="0"/>
        <v>586700</v>
      </c>
      <c r="F29" s="148">
        <v>16700</v>
      </c>
      <c r="G29" s="146">
        <f>SUM(H29:K29)</f>
        <v>570000</v>
      </c>
      <c r="H29" s="148">
        <v>385200</v>
      </c>
      <c r="I29" s="148"/>
      <c r="J29" s="148">
        <v>184800</v>
      </c>
      <c r="K29" s="148"/>
      <c r="L29" s="148"/>
      <c r="M29" s="148"/>
      <c r="N29" s="148"/>
      <c r="O29" s="148"/>
      <c r="P29" s="148"/>
      <c r="Q29" s="108" t="s">
        <v>228</v>
      </c>
    </row>
    <row r="30" spans="1:17" ht="25.5">
      <c r="A30" s="119" t="s">
        <v>305</v>
      </c>
      <c r="B30" s="17">
        <v>801</v>
      </c>
      <c r="C30" s="17">
        <v>80120</v>
      </c>
      <c r="D30" s="43" t="s">
        <v>258</v>
      </c>
      <c r="E30" s="148">
        <f t="shared" si="0"/>
        <v>2500000</v>
      </c>
      <c r="F30" s="148">
        <v>37160</v>
      </c>
      <c r="G30" s="146">
        <f>SUM(H30:K30)</f>
        <v>2462840</v>
      </c>
      <c r="H30" s="148">
        <v>1405790</v>
      </c>
      <c r="I30" s="148"/>
      <c r="J30" s="148"/>
      <c r="K30" s="148">
        <v>1057050</v>
      </c>
      <c r="L30" s="148"/>
      <c r="M30" s="148"/>
      <c r="N30" s="148"/>
      <c r="O30" s="148"/>
      <c r="P30" s="148"/>
      <c r="Q30" s="108" t="s">
        <v>228</v>
      </c>
    </row>
    <row r="31" spans="1:18" ht="30" customHeight="1">
      <c r="A31" s="119" t="s">
        <v>306</v>
      </c>
      <c r="B31" s="17">
        <v>801</v>
      </c>
      <c r="C31" s="17">
        <v>80130</v>
      </c>
      <c r="D31" s="43" t="s">
        <v>349</v>
      </c>
      <c r="E31" s="148">
        <f t="shared" si="0"/>
        <v>606700</v>
      </c>
      <c r="F31" s="148">
        <v>16700</v>
      </c>
      <c r="G31" s="146">
        <f>SUM(H31:K31)</f>
        <v>590000</v>
      </c>
      <c r="H31" s="148">
        <v>390000</v>
      </c>
      <c r="I31" s="148"/>
      <c r="J31" s="148">
        <v>200000</v>
      </c>
      <c r="K31" s="148"/>
      <c r="L31" s="148"/>
      <c r="M31" s="148"/>
      <c r="N31" s="148"/>
      <c r="O31" s="148"/>
      <c r="P31" s="148"/>
      <c r="Q31" s="108" t="s">
        <v>228</v>
      </c>
      <c r="R31" s="108" t="s">
        <v>228</v>
      </c>
    </row>
    <row r="32" spans="1:17" ht="25.5">
      <c r="A32" s="119" t="s">
        <v>307</v>
      </c>
      <c r="B32" s="118">
        <v>801</v>
      </c>
      <c r="C32" s="118">
        <v>80130</v>
      </c>
      <c r="D32" s="302" t="s">
        <v>555</v>
      </c>
      <c r="E32" s="148">
        <f t="shared" si="0"/>
        <v>900000</v>
      </c>
      <c r="F32" s="148"/>
      <c r="G32" s="147"/>
      <c r="H32" s="148"/>
      <c r="I32" s="148"/>
      <c r="J32" s="148"/>
      <c r="K32" s="148"/>
      <c r="L32" s="148">
        <v>112500</v>
      </c>
      <c r="M32" s="148"/>
      <c r="N32" s="148">
        <v>337500</v>
      </c>
      <c r="O32" s="148">
        <v>112500</v>
      </c>
      <c r="P32" s="148">
        <v>337500</v>
      </c>
      <c r="Q32" s="108" t="s">
        <v>228</v>
      </c>
    </row>
    <row r="33" spans="1:17" ht="38.25">
      <c r="A33" s="119" t="s">
        <v>308</v>
      </c>
      <c r="B33" s="17">
        <v>801</v>
      </c>
      <c r="C33" s="17">
        <v>80130</v>
      </c>
      <c r="D33" s="43" t="s">
        <v>354</v>
      </c>
      <c r="E33" s="148">
        <f t="shared" si="0"/>
        <v>184500</v>
      </c>
      <c r="F33" s="148"/>
      <c r="G33" s="146">
        <f>SUM(H33:K33)</f>
        <v>0</v>
      </c>
      <c r="H33" s="149"/>
      <c r="I33" s="148"/>
      <c r="J33" s="148"/>
      <c r="K33" s="149"/>
      <c r="L33" s="148">
        <v>46250</v>
      </c>
      <c r="M33" s="148"/>
      <c r="N33" s="148">
        <v>138250</v>
      </c>
      <c r="O33" s="148"/>
      <c r="P33" s="148"/>
      <c r="Q33" s="108" t="s">
        <v>228</v>
      </c>
    </row>
    <row r="34" spans="1:17" ht="24" customHeight="1">
      <c r="A34" s="119" t="s">
        <v>309</v>
      </c>
      <c r="B34" s="17">
        <v>801</v>
      </c>
      <c r="C34" s="17">
        <v>80130</v>
      </c>
      <c r="D34" s="43" t="s">
        <v>488</v>
      </c>
      <c r="E34" s="148">
        <f t="shared" si="0"/>
        <v>1115000</v>
      </c>
      <c r="F34" s="148"/>
      <c r="G34" s="146">
        <f>H34</f>
        <v>1115000</v>
      </c>
      <c r="H34" s="149">
        <v>1115000</v>
      </c>
      <c r="I34" s="148"/>
      <c r="J34" s="148"/>
      <c r="K34" s="149"/>
      <c r="L34" s="148"/>
      <c r="M34" s="148"/>
      <c r="N34" s="148"/>
      <c r="O34" s="148"/>
      <c r="P34" s="148"/>
      <c r="Q34" s="108"/>
    </row>
    <row r="35" spans="1:17" ht="38.25">
      <c r="A35" s="119" t="s">
        <v>310</v>
      </c>
      <c r="B35" s="17">
        <v>851</v>
      </c>
      <c r="C35" s="17">
        <v>85111</v>
      </c>
      <c r="D35" s="43" t="s">
        <v>489</v>
      </c>
      <c r="E35" s="148">
        <f t="shared" si="0"/>
        <v>2148599</v>
      </c>
      <c r="F35" s="148"/>
      <c r="G35" s="146">
        <f>SUM(H35:K35)</f>
        <v>2148599</v>
      </c>
      <c r="H35" s="149">
        <v>448599</v>
      </c>
      <c r="I35" s="148"/>
      <c r="J35" s="148"/>
      <c r="K35" s="149">
        <v>1700000</v>
      </c>
      <c r="L35" s="148"/>
      <c r="M35" s="148"/>
      <c r="N35" s="148"/>
      <c r="O35" s="148"/>
      <c r="P35" s="148"/>
      <c r="Q35" s="108" t="s">
        <v>228</v>
      </c>
    </row>
    <row r="36" spans="1:17" ht="38.25">
      <c r="A36" s="119" t="s">
        <v>311</v>
      </c>
      <c r="B36" s="118">
        <v>851</v>
      </c>
      <c r="C36" s="118">
        <v>85111</v>
      </c>
      <c r="D36" s="42" t="s">
        <v>279</v>
      </c>
      <c r="E36" s="148">
        <f t="shared" si="0"/>
        <v>260000</v>
      </c>
      <c r="F36" s="148"/>
      <c r="G36" s="146">
        <f>SUM(H36:K36)</f>
        <v>260000</v>
      </c>
      <c r="H36" s="148">
        <v>130000</v>
      </c>
      <c r="I36" s="148">
        <v>130000</v>
      </c>
      <c r="J36" s="148"/>
      <c r="K36" s="148"/>
      <c r="L36" s="148"/>
      <c r="M36" s="148"/>
      <c r="N36" s="148"/>
      <c r="O36" s="148"/>
      <c r="P36" s="148"/>
      <c r="Q36" s="108" t="s">
        <v>228</v>
      </c>
    </row>
    <row r="37" spans="1:17" ht="38.25">
      <c r="A37" s="119" t="s">
        <v>312</v>
      </c>
      <c r="B37" s="118">
        <v>851</v>
      </c>
      <c r="C37" s="118">
        <v>85111</v>
      </c>
      <c r="D37" s="44" t="s">
        <v>282</v>
      </c>
      <c r="E37" s="148">
        <f t="shared" si="0"/>
        <v>1000000</v>
      </c>
      <c r="F37" s="148"/>
      <c r="G37" s="146">
        <f>SUM(H37:K37)</f>
        <v>0</v>
      </c>
      <c r="H37" s="148"/>
      <c r="I37" s="148"/>
      <c r="J37" s="148"/>
      <c r="K37" s="148"/>
      <c r="L37" s="148">
        <v>400000</v>
      </c>
      <c r="M37" s="148"/>
      <c r="N37" s="148">
        <v>600000</v>
      </c>
      <c r="O37" s="148"/>
      <c r="P37" s="148"/>
      <c r="Q37" s="108" t="s">
        <v>228</v>
      </c>
    </row>
    <row r="38" spans="1:17" ht="51">
      <c r="A38" s="119" t="s">
        <v>490</v>
      </c>
      <c r="B38" s="17">
        <v>852</v>
      </c>
      <c r="C38" s="17">
        <v>85295</v>
      </c>
      <c r="D38" s="43" t="s">
        <v>357</v>
      </c>
      <c r="E38" s="148">
        <f t="shared" si="0"/>
        <v>300000</v>
      </c>
      <c r="F38" s="148"/>
      <c r="G38" s="146">
        <f>SUM(H38:K38)</f>
        <v>0</v>
      </c>
      <c r="H38" s="149"/>
      <c r="I38" s="148"/>
      <c r="J38" s="148"/>
      <c r="K38" s="149"/>
      <c r="L38" s="148"/>
      <c r="M38" s="148"/>
      <c r="N38" s="148"/>
      <c r="O38" s="148">
        <v>300000</v>
      </c>
      <c r="P38" s="148"/>
      <c r="Q38" s="108" t="s">
        <v>228</v>
      </c>
    </row>
    <row r="39" spans="1:17" ht="27" customHeight="1">
      <c r="A39" s="119" t="s">
        <v>491</v>
      </c>
      <c r="B39" s="118">
        <v>854</v>
      </c>
      <c r="C39" s="118">
        <v>85403</v>
      </c>
      <c r="D39" s="42" t="s">
        <v>355</v>
      </c>
      <c r="E39" s="148">
        <f t="shared" si="0"/>
        <v>240000</v>
      </c>
      <c r="F39" s="148">
        <v>0</v>
      </c>
      <c r="G39" s="146">
        <f>SUM(H39:K39)</f>
        <v>240000</v>
      </c>
      <c r="H39" s="148">
        <v>120000</v>
      </c>
      <c r="I39" s="148">
        <v>120000</v>
      </c>
      <c r="J39" s="148"/>
      <c r="K39" s="148"/>
      <c r="L39" s="148"/>
      <c r="M39" s="148"/>
      <c r="N39" s="148"/>
      <c r="O39" s="148"/>
      <c r="P39" s="148"/>
      <c r="Q39" s="108" t="s">
        <v>228</v>
      </c>
    </row>
    <row r="40" spans="1:17" ht="44.25" customHeight="1">
      <c r="A40" s="240" t="s">
        <v>492</v>
      </c>
      <c r="B40" s="241">
        <v>854</v>
      </c>
      <c r="C40" s="241">
        <v>85403</v>
      </c>
      <c r="D40" s="242" t="s">
        <v>283</v>
      </c>
      <c r="E40" s="243">
        <f t="shared" si="0"/>
        <v>200000</v>
      </c>
      <c r="F40" s="243"/>
      <c r="G40" s="244"/>
      <c r="H40" s="243"/>
      <c r="I40" s="243"/>
      <c r="J40" s="243"/>
      <c r="K40" s="243"/>
      <c r="L40" s="243">
        <v>50000</v>
      </c>
      <c r="M40" s="243"/>
      <c r="N40" s="243">
        <v>150000</v>
      </c>
      <c r="O40" s="243"/>
      <c r="P40" s="243"/>
      <c r="Q40" s="245" t="s">
        <v>228</v>
      </c>
    </row>
    <row r="41" spans="1:17" ht="35.25" customHeight="1">
      <c r="A41" s="240" t="s">
        <v>493</v>
      </c>
      <c r="B41" s="241">
        <v>853</v>
      </c>
      <c r="C41" s="241">
        <v>85333</v>
      </c>
      <c r="D41" s="242" t="s">
        <v>494</v>
      </c>
      <c r="E41" s="243">
        <f>G41+M41</f>
        <v>300000</v>
      </c>
      <c r="F41" s="243"/>
      <c r="G41" s="244">
        <f>H41+J41</f>
        <v>100000</v>
      </c>
      <c r="H41" s="243">
        <v>60000</v>
      </c>
      <c r="I41" s="243"/>
      <c r="J41" s="243">
        <v>40000</v>
      </c>
      <c r="K41" s="243"/>
      <c r="L41" s="243"/>
      <c r="M41" s="243">
        <v>200000</v>
      </c>
      <c r="N41" s="243"/>
      <c r="O41" s="243"/>
      <c r="P41" s="243"/>
      <c r="Q41" s="245" t="s">
        <v>495</v>
      </c>
    </row>
    <row r="42" spans="1:17" ht="21.75" customHeight="1">
      <c r="A42" s="240" t="s">
        <v>548</v>
      </c>
      <c r="B42" s="17">
        <v>600</v>
      </c>
      <c r="C42" s="17">
        <v>60014</v>
      </c>
      <c r="D42" s="297" t="s">
        <v>536</v>
      </c>
      <c r="E42" s="148">
        <f>L42</f>
        <v>80000</v>
      </c>
      <c r="F42" s="148"/>
      <c r="G42" s="147"/>
      <c r="H42" s="148"/>
      <c r="I42" s="148"/>
      <c r="J42" s="148"/>
      <c r="K42" s="148"/>
      <c r="L42" s="148">
        <v>80000</v>
      </c>
      <c r="M42" s="148"/>
      <c r="N42" s="148"/>
      <c r="O42" s="148"/>
      <c r="P42" s="148"/>
      <c r="Q42" s="108"/>
    </row>
    <row r="43" spans="1:17" ht="44.25" customHeight="1">
      <c r="A43" s="240" t="s">
        <v>549</v>
      </c>
      <c r="B43" s="17">
        <v>600</v>
      </c>
      <c r="C43" s="17">
        <v>60014</v>
      </c>
      <c r="D43" s="298" t="s">
        <v>537</v>
      </c>
      <c r="E43" s="148">
        <f>G43+L43</f>
        <v>631875</v>
      </c>
      <c r="F43" s="148"/>
      <c r="G43" s="147">
        <f>H43</f>
        <v>31875</v>
      </c>
      <c r="H43" s="148">
        <v>31875</v>
      </c>
      <c r="I43" s="148"/>
      <c r="J43" s="148"/>
      <c r="K43" s="148"/>
      <c r="L43" s="148">
        <v>600000</v>
      </c>
      <c r="M43" s="148"/>
      <c r="N43" s="148"/>
      <c r="O43" s="148"/>
      <c r="P43" s="148"/>
      <c r="Q43" s="108"/>
    </row>
    <row r="44" spans="1:17" ht="36" customHeight="1">
      <c r="A44" s="240" t="s">
        <v>550</v>
      </c>
      <c r="B44" s="17">
        <v>600</v>
      </c>
      <c r="C44" s="17">
        <v>60014</v>
      </c>
      <c r="D44" s="298" t="s">
        <v>543</v>
      </c>
      <c r="E44" s="148">
        <f>G44+L44</f>
        <v>3222814</v>
      </c>
      <c r="F44" s="148"/>
      <c r="G44" s="147">
        <f>H44</f>
        <v>24416</v>
      </c>
      <c r="H44" s="148">
        <v>24416</v>
      </c>
      <c r="I44" s="148"/>
      <c r="J44" s="148"/>
      <c r="K44" s="148"/>
      <c r="L44" s="148">
        <v>3198398</v>
      </c>
      <c r="M44" s="148"/>
      <c r="N44" s="148"/>
      <c r="O44" s="148"/>
      <c r="P44" s="148"/>
      <c r="Q44" s="108"/>
    </row>
    <row r="45" spans="1:17" ht="32.25" customHeight="1" thickBot="1">
      <c r="A45" s="240" t="s">
        <v>551</v>
      </c>
      <c r="B45" s="17">
        <v>600</v>
      </c>
      <c r="C45" s="17">
        <v>60014</v>
      </c>
      <c r="D45" s="298" t="s">
        <v>544</v>
      </c>
      <c r="E45" s="148">
        <f>G45+L45</f>
        <v>1367600</v>
      </c>
      <c r="F45" s="148"/>
      <c r="G45" s="147">
        <f>H45</f>
        <v>18300</v>
      </c>
      <c r="H45" s="148">
        <v>18300</v>
      </c>
      <c r="I45" s="148"/>
      <c r="J45" s="148"/>
      <c r="K45" s="148"/>
      <c r="L45" s="148">
        <v>1349300</v>
      </c>
      <c r="M45" s="148"/>
      <c r="N45" s="148"/>
      <c r="O45" s="148"/>
      <c r="P45" s="148"/>
      <c r="Q45" s="108"/>
    </row>
    <row r="46" spans="1:17" ht="33" customHeight="1" thickBot="1" thickTop="1">
      <c r="A46" s="313" t="s">
        <v>184</v>
      </c>
      <c r="B46" s="309"/>
      <c r="C46" s="309"/>
      <c r="D46" s="310"/>
      <c r="E46" s="150">
        <f>SUM(E9:E45)</f>
        <v>65801600</v>
      </c>
      <c r="F46" s="150">
        <f aca="true" t="shared" si="2" ref="F46:Q46">SUM(F9:F45)</f>
        <v>104260</v>
      </c>
      <c r="G46" s="150">
        <f t="shared" si="2"/>
        <v>25114857</v>
      </c>
      <c r="H46" s="150">
        <f t="shared" si="2"/>
        <v>11330980</v>
      </c>
      <c r="I46" s="150">
        <f t="shared" si="2"/>
        <v>307360</v>
      </c>
      <c r="J46" s="150">
        <f t="shared" si="2"/>
        <v>624800</v>
      </c>
      <c r="K46" s="150">
        <f t="shared" si="2"/>
        <v>12851717</v>
      </c>
      <c r="L46" s="150">
        <f>SUM(L9:L45)</f>
        <v>17841801</v>
      </c>
      <c r="M46" s="150">
        <f t="shared" si="2"/>
        <v>200000</v>
      </c>
      <c r="N46" s="150">
        <f t="shared" si="2"/>
        <v>9174284</v>
      </c>
      <c r="O46" s="150">
        <f t="shared" si="2"/>
        <v>12760856</v>
      </c>
      <c r="P46" s="150">
        <f t="shared" si="2"/>
        <v>605542</v>
      </c>
      <c r="Q46" s="150">
        <f t="shared" si="2"/>
        <v>0</v>
      </c>
    </row>
    <row r="47" spans="1:17" ht="33" customHeight="1" thickTop="1">
      <c r="A47" s="111"/>
      <c r="B47" s="111"/>
      <c r="C47" s="111"/>
      <c r="D47" s="111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ht="33" customHeight="1">
      <c r="A48" s="111"/>
      <c r="B48" s="111"/>
      <c r="C48" s="111"/>
      <c r="D48" s="111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ht="33" customHeight="1">
      <c r="A49" s="111"/>
      <c r="B49" s="111"/>
      <c r="C49" s="111"/>
      <c r="D49" s="111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ht="33" customHeight="1">
      <c r="A50" s="111"/>
      <c r="B50" s="111"/>
      <c r="C50" s="111"/>
      <c r="D50" s="111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ht="33" customHeight="1">
      <c r="A51" s="111"/>
      <c r="B51" s="111"/>
      <c r="C51" s="111"/>
      <c r="D51" s="111"/>
      <c r="E51" s="246"/>
      <c r="F51" s="246"/>
      <c r="G51" s="247"/>
      <c r="H51" s="246"/>
      <c r="I51" s="246"/>
      <c r="J51" s="246"/>
      <c r="K51" s="246"/>
      <c r="L51" s="246"/>
      <c r="M51" s="246"/>
      <c r="N51" s="246"/>
      <c r="O51" s="246"/>
      <c r="P51" s="246"/>
      <c r="Q51" s="113"/>
    </row>
    <row r="52" spans="1:17" ht="36" customHeight="1">
      <c r="A52" s="111"/>
      <c r="B52" s="111" t="s">
        <v>540</v>
      </c>
      <c r="C52" s="296">
        <v>3</v>
      </c>
      <c r="D52" s="258" t="s">
        <v>535</v>
      </c>
      <c r="E52" s="246"/>
      <c r="F52" s="246"/>
      <c r="G52" s="247"/>
      <c r="H52" s="246"/>
      <c r="I52" s="246"/>
      <c r="J52" s="246"/>
      <c r="K52" s="246"/>
      <c r="L52" s="246"/>
      <c r="M52" s="246"/>
      <c r="N52" s="246"/>
      <c r="O52" s="246"/>
      <c r="P52" s="246"/>
      <c r="Q52" s="113"/>
    </row>
    <row r="53" spans="1:17" ht="37.5" customHeight="1">
      <c r="A53" s="111"/>
      <c r="B53" s="111" t="s">
        <v>540</v>
      </c>
      <c r="C53" s="296">
        <v>5</v>
      </c>
      <c r="D53" s="258" t="s">
        <v>505</v>
      </c>
      <c r="E53" s="246"/>
      <c r="F53" s="246"/>
      <c r="G53" s="247"/>
      <c r="H53" s="246"/>
      <c r="I53" s="246"/>
      <c r="J53" s="246"/>
      <c r="K53" s="246"/>
      <c r="L53" s="246"/>
      <c r="M53" s="246"/>
      <c r="N53" s="246"/>
      <c r="O53" s="246"/>
      <c r="P53" s="246"/>
      <c r="Q53" s="113"/>
    </row>
    <row r="54" spans="1:17" ht="33" customHeight="1">
      <c r="A54" s="111"/>
      <c r="B54" s="111"/>
      <c r="C54" s="111"/>
      <c r="D54" s="111" t="s">
        <v>536</v>
      </c>
      <c r="E54" s="246"/>
      <c r="F54" s="246"/>
      <c r="G54" s="247"/>
      <c r="H54" s="246"/>
      <c r="I54" s="246"/>
      <c r="J54" s="246"/>
      <c r="K54" s="246"/>
      <c r="L54" s="246"/>
      <c r="M54" s="246"/>
      <c r="N54" s="246"/>
      <c r="O54" s="246"/>
      <c r="P54" s="246"/>
      <c r="Q54" s="113"/>
    </row>
    <row r="55" spans="1:17" ht="33" customHeight="1">
      <c r="A55" s="111"/>
      <c r="B55" s="111"/>
      <c r="C55" s="111"/>
      <c r="D55" s="258" t="s">
        <v>537</v>
      </c>
      <c r="E55" s="246"/>
      <c r="F55" s="246"/>
      <c r="G55" s="247"/>
      <c r="H55" s="246"/>
      <c r="I55" s="246"/>
      <c r="J55" s="246"/>
      <c r="K55" s="246"/>
      <c r="L55" s="246"/>
      <c r="M55" s="246"/>
      <c r="N55" s="246"/>
      <c r="O55" s="246"/>
      <c r="P55" s="246"/>
      <c r="Q55" s="113"/>
    </row>
    <row r="56" spans="1:17" ht="33" customHeight="1">
      <c r="A56" s="111"/>
      <c r="B56" s="111"/>
      <c r="C56" s="111"/>
      <c r="D56" s="258" t="s">
        <v>538</v>
      </c>
      <c r="E56" s="246"/>
      <c r="F56" s="246"/>
      <c r="G56" s="247"/>
      <c r="H56" s="246"/>
      <c r="I56" s="246"/>
      <c r="J56" s="246"/>
      <c r="K56" s="246"/>
      <c r="L56" s="246"/>
      <c r="M56" s="246"/>
      <c r="N56" s="246"/>
      <c r="O56" s="246"/>
      <c r="P56" s="246"/>
      <c r="Q56" s="113"/>
    </row>
    <row r="57" spans="1:17" ht="33" customHeight="1">
      <c r="A57" s="111"/>
      <c r="B57" s="111"/>
      <c r="C57" s="111"/>
      <c r="D57" s="258" t="s">
        <v>539</v>
      </c>
      <c r="E57" s="246"/>
      <c r="F57" s="246"/>
      <c r="G57" s="247"/>
      <c r="H57" s="246"/>
      <c r="I57" s="246"/>
      <c r="J57" s="246"/>
      <c r="K57" s="246"/>
      <c r="L57" s="246"/>
      <c r="M57" s="246"/>
      <c r="N57" s="246"/>
      <c r="O57" s="246"/>
      <c r="P57" s="246"/>
      <c r="Q57" s="113"/>
    </row>
    <row r="58" spans="1:17" ht="33" customHeight="1">
      <c r="A58" s="111"/>
      <c r="B58" s="111"/>
      <c r="C58" s="111"/>
      <c r="D58" s="111"/>
      <c r="E58" s="246"/>
      <c r="F58" s="246"/>
      <c r="G58" s="247"/>
      <c r="H58" s="246"/>
      <c r="I58" s="246"/>
      <c r="J58" s="246"/>
      <c r="K58" s="246"/>
      <c r="L58" s="246"/>
      <c r="M58" s="246"/>
      <c r="N58" s="246"/>
      <c r="O58" s="246"/>
      <c r="P58" s="246"/>
      <c r="Q58" s="113"/>
    </row>
    <row r="59" spans="1:17" ht="33" customHeight="1">
      <c r="A59" s="111"/>
      <c r="B59" s="111"/>
      <c r="C59" s="111"/>
      <c r="D59" s="111"/>
      <c r="E59" s="246"/>
      <c r="F59" s="246"/>
      <c r="G59" s="248"/>
      <c r="H59" s="246"/>
      <c r="I59" s="246"/>
      <c r="J59" s="246"/>
      <c r="K59" s="246"/>
      <c r="L59" s="246"/>
      <c r="M59" s="246"/>
      <c r="N59" s="246"/>
      <c r="O59" s="246"/>
      <c r="P59" s="246"/>
      <c r="Q59" s="113"/>
    </row>
    <row r="60" spans="1:17" ht="23.25" customHeight="1">
      <c r="A60" s="111"/>
      <c r="B60" s="111"/>
      <c r="C60" s="111"/>
      <c r="D60" s="249" t="s">
        <v>496</v>
      </c>
      <c r="E60" s="112"/>
      <c r="F60" s="112"/>
      <c r="G60" s="130"/>
      <c r="H60" s="112"/>
      <c r="I60" s="112"/>
      <c r="J60" s="112"/>
      <c r="K60" s="112"/>
      <c r="L60" s="112"/>
      <c r="M60" s="112"/>
      <c r="N60" s="112"/>
      <c r="O60" s="112"/>
      <c r="P60" s="112"/>
      <c r="Q60" s="113"/>
    </row>
    <row r="61" spans="1:17" ht="22.5" customHeight="1">
      <c r="A61" s="326" t="s">
        <v>497</v>
      </c>
      <c r="B61" s="326"/>
      <c r="C61" s="326"/>
      <c r="D61" s="326"/>
      <c r="E61" s="112">
        <f>SUM(E62:E64)</f>
        <v>11346</v>
      </c>
      <c r="F61" s="112"/>
      <c r="G61" s="130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2" spans="1:17" ht="19.5" customHeight="1">
      <c r="A62" s="250"/>
      <c r="B62" s="250" t="s">
        <v>498</v>
      </c>
      <c r="C62" s="250" t="s">
        <v>499</v>
      </c>
      <c r="D62" s="250" t="s">
        <v>500</v>
      </c>
      <c r="E62" s="251">
        <v>1830</v>
      </c>
      <c r="F62" s="112" t="s">
        <v>501</v>
      </c>
      <c r="G62" s="130"/>
      <c r="H62" s="112"/>
      <c r="I62" s="112"/>
      <c r="J62" s="112"/>
      <c r="K62" s="112"/>
      <c r="L62" s="112"/>
      <c r="M62" s="112"/>
      <c r="N62" s="112"/>
      <c r="O62" s="112"/>
      <c r="P62" s="112"/>
      <c r="Q62" s="113"/>
    </row>
    <row r="63" spans="1:17" ht="19.5" customHeight="1">
      <c r="A63" s="250"/>
      <c r="B63" s="250"/>
      <c r="C63" s="250"/>
      <c r="D63" s="250" t="s">
        <v>502</v>
      </c>
      <c r="E63" s="251">
        <v>5002</v>
      </c>
      <c r="F63" s="112"/>
      <c r="G63" s="130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9.5" customHeight="1">
      <c r="A64" s="250"/>
      <c r="B64" s="250" t="s">
        <v>503</v>
      </c>
      <c r="C64" s="250" t="s">
        <v>499</v>
      </c>
      <c r="D64" s="250" t="s">
        <v>504</v>
      </c>
      <c r="E64" s="251">
        <v>4514</v>
      </c>
      <c r="F64" s="112"/>
      <c r="G64" s="130"/>
      <c r="H64" s="112"/>
      <c r="I64" s="112"/>
      <c r="J64" s="112"/>
      <c r="K64" s="112"/>
      <c r="L64" s="112"/>
      <c r="M64" s="112"/>
      <c r="N64" s="112"/>
      <c r="O64" s="112"/>
      <c r="P64" s="112"/>
      <c r="Q64" s="113"/>
    </row>
    <row r="65" spans="1:17" ht="37.5" customHeight="1">
      <c r="A65" s="326" t="s">
        <v>505</v>
      </c>
      <c r="B65" s="326"/>
      <c r="C65" s="326"/>
      <c r="D65" s="326"/>
      <c r="E65" s="112">
        <f>SUM(E66:E68)</f>
        <v>8906</v>
      </c>
      <c r="F65" s="112"/>
      <c r="G65" s="130"/>
      <c r="H65" s="112"/>
      <c r="I65" s="112"/>
      <c r="J65" s="112"/>
      <c r="K65" s="112"/>
      <c r="L65" s="112"/>
      <c r="M65" s="112"/>
      <c r="N65" s="112"/>
      <c r="O65" s="112"/>
      <c r="P65" s="112"/>
      <c r="Q65" s="113"/>
    </row>
    <row r="66" spans="1:17" ht="19.5" customHeight="1">
      <c r="A66" s="111"/>
      <c r="B66" s="250" t="s">
        <v>498</v>
      </c>
      <c r="C66" s="250" t="s">
        <v>499</v>
      </c>
      <c r="D66" s="250" t="s">
        <v>500</v>
      </c>
      <c r="E66" s="251">
        <v>1830</v>
      </c>
      <c r="F66" s="112"/>
      <c r="G66" s="130"/>
      <c r="H66" s="112"/>
      <c r="I66" s="112"/>
      <c r="J66" s="112"/>
      <c r="K66" s="112"/>
      <c r="L66" s="112"/>
      <c r="M66" s="112"/>
      <c r="N66" s="112"/>
      <c r="O66" s="112"/>
      <c r="P66" s="112"/>
      <c r="Q66" s="113"/>
    </row>
    <row r="67" spans="1:17" ht="19.5" customHeight="1">
      <c r="A67" s="111"/>
      <c r="B67" s="250"/>
      <c r="C67" s="250"/>
      <c r="D67" s="250" t="s">
        <v>502</v>
      </c>
      <c r="E67" s="251">
        <v>5002</v>
      </c>
      <c r="F67" s="112"/>
      <c r="G67" s="130"/>
      <c r="H67" s="112"/>
      <c r="I67" s="112"/>
      <c r="J67" s="112"/>
      <c r="K67" s="112"/>
      <c r="L67" s="112"/>
      <c r="M67" s="112"/>
      <c r="N67" s="112"/>
      <c r="O67" s="112"/>
      <c r="P67" s="112"/>
      <c r="Q67" s="113"/>
    </row>
    <row r="68" spans="1:17" ht="19.5" customHeight="1">
      <c r="A68" s="111"/>
      <c r="B68" s="250" t="s">
        <v>503</v>
      </c>
      <c r="C68" s="250" t="s">
        <v>499</v>
      </c>
      <c r="D68" s="250" t="s">
        <v>504</v>
      </c>
      <c r="E68" s="251">
        <v>2074</v>
      </c>
      <c r="F68" s="112"/>
      <c r="G68" s="130"/>
      <c r="H68" s="112"/>
      <c r="I68" s="112"/>
      <c r="J68" s="112"/>
      <c r="K68" s="112"/>
      <c r="L68" s="112"/>
      <c r="M68" s="112"/>
      <c r="N68" s="112"/>
      <c r="O68" s="112"/>
      <c r="P68" s="112"/>
      <c r="Q68" s="113"/>
    </row>
    <row r="69" spans="1:17" ht="34.5" customHeight="1">
      <c r="A69" s="326" t="s">
        <v>506</v>
      </c>
      <c r="B69" s="326"/>
      <c r="C69" s="326"/>
      <c r="D69" s="326"/>
      <c r="E69" s="112">
        <f>SUM(E70:E81)</f>
        <v>38520.11</v>
      </c>
      <c r="F69" s="112" t="s">
        <v>507</v>
      </c>
      <c r="G69" s="130"/>
      <c r="H69" s="112"/>
      <c r="I69" s="112"/>
      <c r="J69" s="112"/>
      <c r="K69" s="112"/>
      <c r="L69" s="112"/>
      <c r="M69" s="112"/>
      <c r="N69" s="112"/>
      <c r="O69" s="112"/>
      <c r="P69" s="112"/>
      <c r="Q69" s="113"/>
    </row>
    <row r="70" spans="1:17" ht="19.5" customHeight="1">
      <c r="A70" s="111"/>
      <c r="B70" s="250"/>
      <c r="C70" s="250"/>
      <c r="D70" s="250" t="s">
        <v>508</v>
      </c>
      <c r="E70" s="251">
        <v>35836.11</v>
      </c>
      <c r="F70" s="112"/>
      <c r="G70" s="130"/>
      <c r="H70" s="112"/>
      <c r="I70" s="112"/>
      <c r="J70" s="112"/>
      <c r="K70" s="112"/>
      <c r="L70" s="112"/>
      <c r="M70" s="112"/>
      <c r="N70" s="112"/>
      <c r="O70" s="112"/>
      <c r="P70" s="112"/>
      <c r="Q70" s="113"/>
    </row>
    <row r="71" spans="1:17" ht="19.5" customHeight="1">
      <c r="A71" s="111"/>
      <c r="B71" s="250"/>
      <c r="C71" s="250"/>
      <c r="D71" s="250"/>
      <c r="E71" s="251"/>
      <c r="F71" s="112"/>
      <c r="G71" s="130"/>
      <c r="H71" s="112"/>
      <c r="I71" s="112"/>
      <c r="J71" s="112"/>
      <c r="K71" s="112"/>
      <c r="L71" s="112"/>
      <c r="M71" s="112"/>
      <c r="N71" s="112"/>
      <c r="O71" s="112"/>
      <c r="P71" s="112"/>
      <c r="Q71" s="113"/>
    </row>
    <row r="72" spans="1:17" ht="19.5" customHeight="1">
      <c r="A72" s="111"/>
      <c r="B72" s="250"/>
      <c r="C72" s="250"/>
      <c r="D72" s="252" t="s">
        <v>509</v>
      </c>
      <c r="E72" s="251"/>
      <c r="F72" s="112"/>
      <c r="G72" s="130"/>
      <c r="H72" s="112"/>
      <c r="I72" s="112"/>
      <c r="J72" s="112"/>
      <c r="K72" s="112"/>
      <c r="L72" s="112"/>
      <c r="M72" s="112"/>
      <c r="N72" s="112"/>
      <c r="O72" s="112"/>
      <c r="P72" s="112"/>
      <c r="Q72" s="113"/>
    </row>
    <row r="73" spans="1:17" ht="35.25" customHeight="1">
      <c r="A73" s="326" t="s">
        <v>510</v>
      </c>
      <c r="B73" s="326"/>
      <c r="C73" s="326"/>
      <c r="D73" s="326"/>
      <c r="E73" s="251"/>
      <c r="F73" s="112"/>
      <c r="G73" s="130"/>
      <c r="H73" s="112"/>
      <c r="I73" s="112"/>
      <c r="J73" s="112"/>
      <c r="K73" s="112"/>
      <c r="L73" s="112"/>
      <c r="M73" s="112"/>
      <c r="N73" s="112"/>
      <c r="O73" s="112"/>
      <c r="P73" s="112"/>
      <c r="Q73" s="113"/>
    </row>
    <row r="74" spans="1:17" ht="19.5" customHeight="1">
      <c r="A74" s="111"/>
      <c r="B74" s="250"/>
      <c r="C74" s="250"/>
      <c r="D74" s="250" t="s">
        <v>511</v>
      </c>
      <c r="E74" s="251">
        <v>2684</v>
      </c>
      <c r="F74" s="112"/>
      <c r="G74" s="130"/>
      <c r="H74" s="112"/>
      <c r="I74" s="112"/>
      <c r="J74" s="112"/>
      <c r="K74" s="112"/>
      <c r="L74" s="112"/>
      <c r="M74" s="112"/>
      <c r="N74" s="112"/>
      <c r="O74" s="112"/>
      <c r="P74" s="112"/>
      <c r="Q74" s="113"/>
    </row>
    <row r="75" spans="1:17" ht="19.5" customHeight="1">
      <c r="A75" s="111"/>
      <c r="B75" s="250"/>
      <c r="C75" s="250"/>
      <c r="D75" s="250"/>
      <c r="E75" s="251"/>
      <c r="F75" s="112"/>
      <c r="G75" s="130"/>
      <c r="H75" s="112"/>
      <c r="I75" s="112"/>
      <c r="J75" s="112"/>
      <c r="K75" s="112"/>
      <c r="L75" s="112"/>
      <c r="M75" s="112"/>
      <c r="N75" s="112"/>
      <c r="O75" s="112"/>
      <c r="P75" s="112"/>
      <c r="Q75" s="113"/>
    </row>
    <row r="76" spans="1:17" ht="40.5" customHeight="1">
      <c r="A76" s="111"/>
      <c r="B76" s="111"/>
      <c r="C76" s="111"/>
      <c r="D76" s="111"/>
      <c r="E76" s="326" t="s">
        <v>512</v>
      </c>
      <c r="F76" s="326"/>
      <c r="G76" s="112">
        <v>31807867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3"/>
    </row>
    <row r="77" ht="12.75">
      <c r="G77" s="253"/>
    </row>
    <row r="78" spans="5:11" ht="12.75">
      <c r="E78" s="330" t="s">
        <v>513</v>
      </c>
      <c r="F78" s="330"/>
      <c r="G78" s="254">
        <f>G46</f>
        <v>25114857</v>
      </c>
      <c r="K78" s="253"/>
    </row>
    <row r="79" spans="6:7" ht="12.75">
      <c r="F79" s="112"/>
      <c r="G79" s="253"/>
    </row>
    <row r="80" spans="7:8" ht="12.75">
      <c r="G80" s="253">
        <v>4001</v>
      </c>
      <c r="H80" s="15" t="s">
        <v>514</v>
      </c>
    </row>
    <row r="81" spans="7:8" ht="12.75">
      <c r="G81" s="253">
        <v>8000</v>
      </c>
      <c r="H81" s="15" t="s">
        <v>515</v>
      </c>
    </row>
    <row r="82" spans="7:8" ht="12.75">
      <c r="G82" s="253">
        <v>6233000</v>
      </c>
      <c r="H82" s="15" t="s">
        <v>516</v>
      </c>
    </row>
    <row r="83" spans="7:8" ht="12.75">
      <c r="G83" s="253">
        <v>106600</v>
      </c>
      <c r="H83" s="15" t="s">
        <v>517</v>
      </c>
    </row>
    <row r="84" spans="7:8" ht="12.75">
      <c r="G84" s="253">
        <v>20000</v>
      </c>
      <c r="H84" s="15" t="s">
        <v>518</v>
      </c>
    </row>
    <row r="85" spans="7:8" ht="12.75">
      <c r="G85" s="253">
        <v>25000</v>
      </c>
      <c r="H85" s="15" t="s">
        <v>519</v>
      </c>
    </row>
    <row r="86" spans="7:8" ht="12.75">
      <c r="G86" s="253">
        <v>100000</v>
      </c>
      <c r="H86" s="15" t="s">
        <v>520</v>
      </c>
    </row>
    <row r="87" spans="7:8" ht="12.75">
      <c r="G87" s="253">
        <v>97000</v>
      </c>
      <c r="H87" s="15" t="s">
        <v>521</v>
      </c>
    </row>
    <row r="88" spans="7:8" ht="12.75">
      <c r="G88" s="253">
        <v>150000</v>
      </c>
      <c r="H88" s="15" t="s">
        <v>522</v>
      </c>
    </row>
    <row r="89" spans="7:8" ht="12.75">
      <c r="G89" s="253">
        <v>4760</v>
      </c>
      <c r="H89" s="15" t="s">
        <v>523</v>
      </c>
    </row>
    <row r="90" spans="7:9" ht="12.75">
      <c r="G90" s="253">
        <v>26400</v>
      </c>
      <c r="H90" s="15" t="s">
        <v>524</v>
      </c>
      <c r="I90" s="331" t="s">
        <v>525</v>
      </c>
    </row>
    <row r="91" spans="7:9" ht="12.75">
      <c r="G91" s="253">
        <v>8000</v>
      </c>
      <c r="H91" s="15" t="s">
        <v>526</v>
      </c>
      <c r="I91" s="331"/>
    </row>
    <row r="92" spans="7:9" ht="12.75">
      <c r="G92" s="253">
        <v>14000</v>
      </c>
      <c r="H92" s="15" t="s">
        <v>527</v>
      </c>
      <c r="I92" s="331"/>
    </row>
    <row r="93" spans="7:9" ht="12.75">
      <c r="G93" s="253"/>
      <c r="H93" s="15" t="s">
        <v>528</v>
      </c>
      <c r="I93" s="255"/>
    </row>
    <row r="94" ht="12.75">
      <c r="G94" s="254">
        <f>SUM(G78:G93)</f>
        <v>31911618</v>
      </c>
    </row>
    <row r="95" spans="6:9" ht="12.75" customHeight="1">
      <c r="F95" s="328">
        <v>-57360</v>
      </c>
      <c r="G95" s="328"/>
      <c r="H95" s="328"/>
      <c r="I95" s="15" t="s">
        <v>529</v>
      </c>
    </row>
    <row r="96" spans="6:10" ht="12.75" customHeight="1">
      <c r="F96" s="256"/>
      <c r="G96" s="256">
        <v>-40000</v>
      </c>
      <c r="H96" s="325" t="s">
        <v>530</v>
      </c>
      <c r="I96" s="325"/>
      <c r="J96" s="325"/>
    </row>
    <row r="97" ht="14.25">
      <c r="G97" s="257">
        <f>G94+F95+G96</f>
        <v>31814258</v>
      </c>
    </row>
    <row r="98" ht="12.75">
      <c r="G98" s="253"/>
    </row>
    <row r="99" ht="12.75">
      <c r="G99" s="253"/>
    </row>
  </sheetData>
  <sheetProtection/>
  <mergeCells count="32">
    <mergeCell ref="O4:P4"/>
    <mergeCell ref="O5:O7"/>
    <mergeCell ref="P5:P7"/>
    <mergeCell ref="F95:H95"/>
    <mergeCell ref="L4:N4"/>
    <mergeCell ref="G4:G7"/>
    <mergeCell ref="E76:F76"/>
    <mergeCell ref="E78:F78"/>
    <mergeCell ref="J5:J7"/>
    <mergeCell ref="I90:I92"/>
    <mergeCell ref="L5:L7"/>
    <mergeCell ref="N5:N7"/>
    <mergeCell ref="E3:E7"/>
    <mergeCell ref="H4:K4"/>
    <mergeCell ref="H5:H7"/>
    <mergeCell ref="I5:I7"/>
    <mergeCell ref="M5:M7"/>
    <mergeCell ref="A46:D46"/>
    <mergeCell ref="A1:Q1"/>
    <mergeCell ref="A3:A7"/>
    <mergeCell ref="B3:B7"/>
    <mergeCell ref="C3:C7"/>
    <mergeCell ref="D3:D7"/>
    <mergeCell ref="Q3:Q7"/>
    <mergeCell ref="K5:K7"/>
    <mergeCell ref="G3:P3"/>
    <mergeCell ref="F3:F7"/>
    <mergeCell ref="H96:J96"/>
    <mergeCell ref="A73:D73"/>
    <mergeCell ref="A69:D69"/>
    <mergeCell ref="A61:D61"/>
    <mergeCell ref="A65:D65"/>
  </mergeCells>
  <printOptions horizontalCentered="1"/>
  <pageMargins left="0.2362204724409449" right="0.2362204724409449" top="0.4724409448818898" bottom="0.3937007874015748" header="0.5118110236220472" footer="0.5118110236220472"/>
  <pageSetup horizontalDpi="600" verticalDpi="600" orientation="landscape" paperSize="9" scale="65" r:id="rId1"/>
  <headerFooter alignWithMargins="0">
    <oddHeader>&amp;R&amp;9Załącznik nr 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2"/>
  <sheetViews>
    <sheetView zoomScalePageLayoutView="0" workbookViewId="0" topLeftCell="A137">
      <selection activeCell="B151" sqref="B151"/>
    </sheetView>
  </sheetViews>
  <sheetFormatPr defaultColWidth="10.25390625" defaultRowHeight="12.75"/>
  <cols>
    <col min="1" max="1" width="3.625" style="2" bestFit="1" customWidth="1"/>
    <col min="2" max="2" width="41.625" style="2" customWidth="1"/>
    <col min="3" max="3" width="8.75390625" style="2" customWidth="1"/>
    <col min="4" max="4" width="10.00390625" style="2" customWidth="1"/>
    <col min="5" max="5" width="9.375" style="2" customWidth="1"/>
    <col min="6" max="6" width="10.625" style="2" bestFit="1" customWidth="1"/>
    <col min="7" max="8" width="8.37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6" width="8.25390625" style="2" customWidth="1"/>
    <col min="17" max="17" width="11.75390625" style="2" customWidth="1"/>
    <col min="18" max="19" width="10.25390625" style="2" hidden="1" customWidth="1"/>
    <col min="20" max="16384" width="10.25390625" style="2" customWidth="1"/>
  </cols>
  <sheetData>
    <row r="1" spans="1:17" ht="16.5" customHeight="1">
      <c r="A1" s="335" t="s">
        <v>229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163"/>
      <c r="O1" s="335" t="s">
        <v>534</v>
      </c>
      <c r="P1" s="335"/>
      <c r="Q1" s="335"/>
    </row>
    <row r="2" ht="2.25" customHeight="1" thickBot="1">
      <c r="Q2" s="2" t="s">
        <v>192</v>
      </c>
    </row>
    <row r="3" spans="1:17" ht="12" thickTop="1">
      <c r="A3" s="336" t="s">
        <v>195</v>
      </c>
      <c r="B3" s="341" t="s">
        <v>197</v>
      </c>
      <c r="C3" s="344" t="s">
        <v>198</v>
      </c>
      <c r="D3" s="344" t="s">
        <v>230</v>
      </c>
      <c r="E3" s="344" t="s">
        <v>219</v>
      </c>
      <c r="F3" s="341" t="s">
        <v>183</v>
      </c>
      <c r="G3" s="341"/>
      <c r="H3" s="341" t="s">
        <v>196</v>
      </c>
      <c r="I3" s="341"/>
      <c r="J3" s="341"/>
      <c r="K3" s="341"/>
      <c r="L3" s="341"/>
      <c r="M3" s="341"/>
      <c r="N3" s="341"/>
      <c r="O3" s="341"/>
      <c r="P3" s="341"/>
      <c r="Q3" s="346"/>
    </row>
    <row r="4" spans="1:17" ht="11.25">
      <c r="A4" s="337"/>
      <c r="B4" s="342"/>
      <c r="C4" s="345"/>
      <c r="D4" s="345"/>
      <c r="E4" s="345"/>
      <c r="F4" s="345" t="s">
        <v>260</v>
      </c>
      <c r="G4" s="345" t="s">
        <v>261</v>
      </c>
      <c r="H4" s="342" t="s">
        <v>541</v>
      </c>
      <c r="I4" s="342"/>
      <c r="J4" s="342"/>
      <c r="K4" s="342"/>
      <c r="L4" s="342"/>
      <c r="M4" s="342"/>
      <c r="N4" s="342"/>
      <c r="O4" s="342"/>
      <c r="P4" s="342"/>
      <c r="Q4" s="343"/>
    </row>
    <row r="5" spans="1:17" ht="11.25">
      <c r="A5" s="337"/>
      <c r="B5" s="342"/>
      <c r="C5" s="345"/>
      <c r="D5" s="345"/>
      <c r="E5" s="345"/>
      <c r="F5" s="345"/>
      <c r="G5" s="345"/>
      <c r="H5" s="345" t="s">
        <v>200</v>
      </c>
      <c r="I5" s="342" t="s">
        <v>201</v>
      </c>
      <c r="J5" s="342"/>
      <c r="K5" s="342"/>
      <c r="L5" s="342"/>
      <c r="M5" s="342"/>
      <c r="N5" s="342"/>
      <c r="O5" s="342"/>
      <c r="P5" s="342"/>
      <c r="Q5" s="343"/>
    </row>
    <row r="6" spans="1:17" ht="14.25" customHeight="1">
      <c r="A6" s="337"/>
      <c r="B6" s="342"/>
      <c r="C6" s="345"/>
      <c r="D6" s="345"/>
      <c r="E6" s="345"/>
      <c r="F6" s="345"/>
      <c r="G6" s="345"/>
      <c r="H6" s="345"/>
      <c r="I6" s="342" t="s">
        <v>232</v>
      </c>
      <c r="J6" s="342"/>
      <c r="K6" s="342"/>
      <c r="L6" s="342"/>
      <c r="M6" s="342" t="s">
        <v>199</v>
      </c>
      <c r="N6" s="342"/>
      <c r="O6" s="342"/>
      <c r="P6" s="342"/>
      <c r="Q6" s="343"/>
    </row>
    <row r="7" spans="1:17" ht="12.75" customHeight="1">
      <c r="A7" s="337"/>
      <c r="B7" s="342"/>
      <c r="C7" s="345"/>
      <c r="D7" s="345"/>
      <c r="E7" s="345"/>
      <c r="F7" s="345"/>
      <c r="G7" s="345"/>
      <c r="H7" s="345"/>
      <c r="I7" s="345" t="s">
        <v>202</v>
      </c>
      <c r="J7" s="342" t="s">
        <v>203</v>
      </c>
      <c r="K7" s="342"/>
      <c r="L7" s="342"/>
      <c r="M7" s="345" t="s">
        <v>204</v>
      </c>
      <c r="N7" s="345" t="s">
        <v>203</v>
      </c>
      <c r="O7" s="345"/>
      <c r="P7" s="345"/>
      <c r="Q7" s="354"/>
    </row>
    <row r="8" spans="1:17" ht="48" customHeight="1">
      <c r="A8" s="337"/>
      <c r="B8" s="342"/>
      <c r="C8" s="345"/>
      <c r="D8" s="345"/>
      <c r="E8" s="345"/>
      <c r="F8" s="345"/>
      <c r="G8" s="345"/>
      <c r="H8" s="345"/>
      <c r="I8" s="345"/>
      <c r="J8" s="1" t="s">
        <v>218</v>
      </c>
      <c r="K8" s="1" t="s">
        <v>205</v>
      </c>
      <c r="L8" s="1" t="s">
        <v>207</v>
      </c>
      <c r="M8" s="345"/>
      <c r="N8" s="1" t="s">
        <v>206</v>
      </c>
      <c r="O8" s="1" t="s">
        <v>218</v>
      </c>
      <c r="P8" s="1" t="s">
        <v>205</v>
      </c>
      <c r="Q8" s="18" t="s">
        <v>207</v>
      </c>
    </row>
    <row r="9" spans="1:17" ht="8.25" customHeight="1" thickBo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1">
        <v>17</v>
      </c>
    </row>
    <row r="10" spans="1:19" s="3" customFormat="1" ht="17.25" customHeight="1" thickBot="1" thickTop="1">
      <c r="A10" s="22">
        <v>1</v>
      </c>
      <c r="B10" s="23" t="s">
        <v>208</v>
      </c>
      <c r="C10" s="352" t="s">
        <v>193</v>
      </c>
      <c r="D10" s="353"/>
      <c r="E10" s="24">
        <f>E15+E22+E29+E37+E44+E51+E58</f>
        <v>17211991</v>
      </c>
      <c r="F10" s="24">
        <f aca="true" t="shared" si="0" ref="F10:S10">F15+F22+F29+F37+F44+F51+F58</f>
        <v>3988690</v>
      </c>
      <c r="G10" s="24">
        <f t="shared" si="0"/>
        <v>13223301</v>
      </c>
      <c r="H10" s="24">
        <f t="shared" si="0"/>
        <v>17211991</v>
      </c>
      <c r="I10" s="24">
        <f t="shared" si="0"/>
        <v>3988690</v>
      </c>
      <c r="J10" s="24">
        <f t="shared" si="0"/>
        <v>0</v>
      </c>
      <c r="K10" s="24">
        <f t="shared" si="0"/>
        <v>0</v>
      </c>
      <c r="L10" s="24">
        <f t="shared" si="0"/>
        <v>3988690</v>
      </c>
      <c r="M10" s="24">
        <f t="shared" si="0"/>
        <v>13223301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65">
        <f t="shared" si="0"/>
        <v>13223301</v>
      </c>
      <c r="R10" s="263">
        <f t="shared" si="0"/>
        <v>0</v>
      </c>
      <c r="S10" s="24">
        <f t="shared" si="0"/>
        <v>0</v>
      </c>
    </row>
    <row r="11" spans="1:19" s="3" customFormat="1" ht="22.5" customHeight="1" thickTop="1">
      <c r="A11" s="361" t="s">
        <v>262</v>
      </c>
      <c r="B11" s="144" t="s">
        <v>264</v>
      </c>
      <c r="C11" s="25"/>
      <c r="D11" s="25"/>
      <c r="E11" s="26">
        <f>G11+F11</f>
        <v>0</v>
      </c>
      <c r="F11" s="26">
        <f>I11</f>
        <v>0</v>
      </c>
      <c r="G11" s="26">
        <f>M11</f>
        <v>0</v>
      </c>
      <c r="H11" s="26">
        <f>I11+M11</f>
        <v>0</v>
      </c>
      <c r="I11" s="26">
        <f>J11+K11+L11</f>
        <v>0</v>
      </c>
      <c r="J11" s="27"/>
      <c r="K11" s="27"/>
      <c r="L11" s="27"/>
      <c r="M11" s="26">
        <f>N11+O11+P11+Q11</f>
        <v>0</v>
      </c>
      <c r="N11" s="27"/>
      <c r="O11" s="27"/>
      <c r="P11" s="27"/>
      <c r="Q11" s="28"/>
      <c r="R11" s="13"/>
      <c r="S11" s="13"/>
    </row>
    <row r="12" spans="1:19" s="3" customFormat="1" ht="25.5" customHeight="1">
      <c r="A12" s="362"/>
      <c r="B12" s="54" t="s">
        <v>358</v>
      </c>
      <c r="C12" s="5"/>
      <c r="D12" s="5"/>
      <c r="E12" s="8">
        <f>G12+F12</f>
        <v>0</v>
      </c>
      <c r="F12" s="8">
        <f>I12</f>
        <v>0</v>
      </c>
      <c r="G12" s="8">
        <f>M12</f>
        <v>0</v>
      </c>
      <c r="H12" s="8">
        <f>I12+M12</f>
        <v>0</v>
      </c>
      <c r="I12" s="8">
        <f>J12+K12+L12</f>
        <v>0</v>
      </c>
      <c r="J12" s="9"/>
      <c r="K12" s="9"/>
      <c r="L12" s="9"/>
      <c r="M12" s="8">
        <f>N12+O12+P12+Q12</f>
        <v>0</v>
      </c>
      <c r="N12" s="9"/>
      <c r="O12" s="9"/>
      <c r="P12" s="9"/>
      <c r="Q12" s="29"/>
      <c r="R12" s="13"/>
      <c r="S12" s="13"/>
    </row>
    <row r="13" spans="1:19" s="3" customFormat="1" ht="21.75" customHeight="1">
      <c r="A13" s="362"/>
      <c r="B13" s="54" t="s">
        <v>345</v>
      </c>
      <c r="C13" s="5"/>
      <c r="D13" s="5"/>
      <c r="E13" s="8">
        <f>G13+F13</f>
        <v>0</v>
      </c>
      <c r="F13" s="8">
        <f>I13</f>
        <v>0</v>
      </c>
      <c r="G13" s="8">
        <f>M13</f>
        <v>0</v>
      </c>
      <c r="H13" s="8">
        <f>I13+M13</f>
        <v>0</v>
      </c>
      <c r="I13" s="8">
        <f>J13+K13+L13</f>
        <v>0</v>
      </c>
      <c r="J13" s="9"/>
      <c r="K13" s="9"/>
      <c r="L13" s="9"/>
      <c r="M13" s="8">
        <f>N13+O13+P13+Q13</f>
        <v>0</v>
      </c>
      <c r="N13" s="9"/>
      <c r="O13" s="9"/>
      <c r="P13" s="9"/>
      <c r="Q13" s="29"/>
      <c r="R13" s="13"/>
      <c r="S13" s="13"/>
    </row>
    <row r="14" spans="1:20" s="3" customFormat="1" ht="36" customHeight="1">
      <c r="A14" s="362"/>
      <c r="B14" s="54" t="s">
        <v>398</v>
      </c>
      <c r="C14" s="5"/>
      <c r="D14" s="6" t="s">
        <v>231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9"/>
      <c r="R14" s="13"/>
      <c r="S14" s="13"/>
      <c r="T14" s="103"/>
    </row>
    <row r="15" spans="1:20" s="3" customFormat="1" ht="14.25" customHeight="1">
      <c r="A15" s="362"/>
      <c r="B15" s="59" t="s">
        <v>402</v>
      </c>
      <c r="C15" s="8"/>
      <c r="D15" s="10"/>
      <c r="E15" s="8">
        <f>G15+F15</f>
        <v>3370440</v>
      </c>
      <c r="F15" s="8">
        <f>I15</f>
        <v>505940</v>
      </c>
      <c r="G15" s="8">
        <f>M15</f>
        <v>2864500</v>
      </c>
      <c r="H15" s="8">
        <f>I15+M15</f>
        <v>3370440</v>
      </c>
      <c r="I15" s="8">
        <f>J15+K15+L15</f>
        <v>505940</v>
      </c>
      <c r="J15" s="8">
        <f>SUM(J16:J17)</f>
        <v>0</v>
      </c>
      <c r="K15" s="8">
        <f>SUM(K16:K17)</f>
        <v>0</v>
      </c>
      <c r="L15" s="8">
        <f>SUM(L16:L17)</f>
        <v>505940</v>
      </c>
      <c r="M15" s="8">
        <f>N15+O15+P15+Q15</f>
        <v>2864500</v>
      </c>
      <c r="N15" s="8">
        <f>SUM(N16:N17)</f>
        <v>0</v>
      </c>
      <c r="O15" s="8">
        <f>SUM(O16:O17)</f>
        <v>0</v>
      </c>
      <c r="P15" s="8"/>
      <c r="Q15" s="30">
        <f>Q17</f>
        <v>2864500</v>
      </c>
      <c r="R15" s="13"/>
      <c r="S15" s="13"/>
      <c r="T15" s="103"/>
    </row>
    <row r="16" spans="1:19" s="3" customFormat="1" ht="14.25" customHeight="1" hidden="1">
      <c r="A16" s="363"/>
      <c r="B16" s="63"/>
      <c r="C16" s="31"/>
      <c r="D16" s="32"/>
      <c r="E16" s="8"/>
      <c r="F16" s="8"/>
      <c r="G16" s="8"/>
      <c r="H16" s="8"/>
      <c r="I16" s="8"/>
      <c r="J16" s="8"/>
      <c r="K16" s="8"/>
      <c r="L16" s="31"/>
      <c r="M16" s="8"/>
      <c r="N16" s="8"/>
      <c r="O16" s="8"/>
      <c r="P16" s="8"/>
      <c r="Q16" s="30"/>
      <c r="R16" s="13"/>
      <c r="S16" s="13"/>
    </row>
    <row r="17" spans="1:19" s="3" customFormat="1" ht="14.25" customHeight="1">
      <c r="A17" s="363"/>
      <c r="B17" s="90" t="s">
        <v>194</v>
      </c>
      <c r="C17" s="33"/>
      <c r="D17" s="33"/>
      <c r="E17" s="31">
        <f>G17+F17</f>
        <v>3370440</v>
      </c>
      <c r="F17" s="31">
        <f>I17</f>
        <v>505940</v>
      </c>
      <c r="G17" s="31">
        <f>M17</f>
        <v>2864500</v>
      </c>
      <c r="H17" s="31">
        <f>I17+M17</f>
        <v>3370440</v>
      </c>
      <c r="I17" s="31">
        <f>J17+K17+L17</f>
        <v>505940</v>
      </c>
      <c r="J17" s="33">
        <v>0</v>
      </c>
      <c r="K17" s="33">
        <v>0</v>
      </c>
      <c r="L17" s="33">
        <v>505940</v>
      </c>
      <c r="M17" s="31">
        <f>N17+O17+P17+Q17</f>
        <v>2864500</v>
      </c>
      <c r="N17" s="33">
        <v>0</v>
      </c>
      <c r="O17" s="33">
        <v>0</v>
      </c>
      <c r="P17" s="33"/>
      <c r="Q17" s="114">
        <v>2864500</v>
      </c>
      <c r="R17" s="13"/>
      <c r="S17" s="13"/>
    </row>
    <row r="18" spans="1:22" ht="17.25" customHeight="1">
      <c r="A18" s="332" t="s">
        <v>209</v>
      </c>
      <c r="B18" s="49" t="s">
        <v>248</v>
      </c>
      <c r="C18" s="85"/>
      <c r="D18" s="85"/>
      <c r="E18" s="98"/>
      <c r="F18" s="98"/>
      <c r="G18" s="98"/>
      <c r="H18" s="98"/>
      <c r="I18" s="98"/>
      <c r="J18" s="86"/>
      <c r="K18" s="86"/>
      <c r="L18" s="86"/>
      <c r="M18" s="98"/>
      <c r="N18" s="86"/>
      <c r="O18" s="86"/>
      <c r="P18" s="86"/>
      <c r="Q18" s="87"/>
      <c r="R18" s="53"/>
      <c r="S18" s="53"/>
      <c r="T18" s="53"/>
      <c r="U18" s="53"/>
      <c r="V18" s="53"/>
    </row>
    <row r="19" spans="1:22" ht="26.25" customHeight="1">
      <c r="A19" s="333"/>
      <c r="B19" s="54" t="s">
        <v>252</v>
      </c>
      <c r="C19" s="55"/>
      <c r="D19" s="55"/>
      <c r="E19" s="60"/>
      <c r="F19" s="60"/>
      <c r="G19" s="60"/>
      <c r="H19" s="60"/>
      <c r="I19" s="60"/>
      <c r="J19" s="56"/>
      <c r="K19" s="56"/>
      <c r="L19" s="56"/>
      <c r="M19" s="60"/>
      <c r="N19" s="56"/>
      <c r="O19" s="56"/>
      <c r="P19" s="56"/>
      <c r="Q19" s="57"/>
      <c r="R19" s="53"/>
      <c r="S19" s="53"/>
      <c r="T19" s="53"/>
      <c r="U19" s="53"/>
      <c r="V19" s="53"/>
    </row>
    <row r="20" spans="1:22" ht="35.25" customHeight="1">
      <c r="A20" s="333"/>
      <c r="B20" s="54" t="s">
        <v>365</v>
      </c>
      <c r="C20" s="55"/>
      <c r="D20" s="55"/>
      <c r="E20" s="60"/>
      <c r="F20" s="60"/>
      <c r="G20" s="60"/>
      <c r="H20" s="60"/>
      <c r="I20" s="60"/>
      <c r="J20" s="56"/>
      <c r="K20" s="56"/>
      <c r="L20" s="56"/>
      <c r="M20" s="60"/>
      <c r="N20" s="56"/>
      <c r="O20" s="56"/>
      <c r="P20" s="56"/>
      <c r="Q20" s="57"/>
      <c r="R20" s="53"/>
      <c r="S20" s="53"/>
      <c r="T20" s="53"/>
      <c r="U20" s="53"/>
      <c r="V20" s="53"/>
    </row>
    <row r="21" spans="1:22" ht="30" customHeight="1">
      <c r="A21" s="333"/>
      <c r="B21" s="54" t="s">
        <v>397</v>
      </c>
      <c r="C21" s="55">
        <v>40</v>
      </c>
      <c r="D21" s="55" t="s">
        <v>239</v>
      </c>
      <c r="E21" s="60"/>
      <c r="F21" s="60"/>
      <c r="G21" s="60"/>
      <c r="H21" s="60"/>
      <c r="I21" s="60"/>
      <c r="J21" s="56"/>
      <c r="K21" s="56"/>
      <c r="L21" s="56"/>
      <c r="M21" s="60"/>
      <c r="N21" s="56"/>
      <c r="O21" s="56"/>
      <c r="P21" s="56"/>
      <c r="Q21" s="57"/>
      <c r="R21" s="53"/>
      <c r="S21" s="53"/>
      <c r="T21" s="53"/>
      <c r="U21" s="53"/>
      <c r="V21" s="53"/>
    </row>
    <row r="22" spans="1:22" ht="13.5" customHeight="1">
      <c r="A22" s="333"/>
      <c r="B22" s="69" t="s">
        <v>403</v>
      </c>
      <c r="C22" s="70"/>
      <c r="D22" s="71"/>
      <c r="E22" s="60">
        <f aca="true" t="shared" si="1" ref="E22:O22">E24</f>
        <v>2462840</v>
      </c>
      <c r="F22" s="60">
        <f t="shared" si="1"/>
        <v>1405790</v>
      </c>
      <c r="G22" s="60">
        <f t="shared" si="1"/>
        <v>1057050</v>
      </c>
      <c r="H22" s="60">
        <f t="shared" si="1"/>
        <v>2462840</v>
      </c>
      <c r="I22" s="60">
        <f t="shared" si="1"/>
        <v>1405790</v>
      </c>
      <c r="J22" s="60">
        <f t="shared" si="1"/>
        <v>0</v>
      </c>
      <c r="K22" s="60">
        <f t="shared" si="1"/>
        <v>0</v>
      </c>
      <c r="L22" s="60">
        <f t="shared" si="1"/>
        <v>1405790</v>
      </c>
      <c r="M22" s="60">
        <f t="shared" si="1"/>
        <v>1057050</v>
      </c>
      <c r="N22" s="60">
        <f t="shared" si="1"/>
        <v>0</v>
      </c>
      <c r="O22" s="60">
        <f t="shared" si="1"/>
        <v>0</v>
      </c>
      <c r="P22" s="60"/>
      <c r="Q22" s="62">
        <v>1057050</v>
      </c>
      <c r="R22" s="106">
        <f>R24</f>
        <v>0</v>
      </c>
      <c r="S22" s="60">
        <f>S24</f>
        <v>0</v>
      </c>
      <c r="T22" s="53"/>
      <c r="U22" s="53"/>
      <c r="V22" s="53"/>
    </row>
    <row r="23" spans="1:22" ht="10.5" customHeight="1" hidden="1">
      <c r="A23" s="333"/>
      <c r="B23" s="69"/>
      <c r="C23" s="72"/>
      <c r="D23" s="72"/>
      <c r="E23" s="73"/>
      <c r="F23" s="73"/>
      <c r="G23" s="73"/>
      <c r="H23" s="73"/>
      <c r="I23" s="73"/>
      <c r="J23" s="74"/>
      <c r="K23" s="74"/>
      <c r="L23" s="73"/>
      <c r="M23" s="73"/>
      <c r="N23" s="74"/>
      <c r="O23" s="74"/>
      <c r="P23" s="74"/>
      <c r="Q23" s="151"/>
      <c r="R23" s="53"/>
      <c r="S23" s="53"/>
      <c r="T23" s="53"/>
      <c r="U23" s="53"/>
      <c r="V23" s="53"/>
    </row>
    <row r="24" spans="1:22" ht="13.5" customHeight="1">
      <c r="A24" s="334"/>
      <c r="B24" s="125">
        <v>2009</v>
      </c>
      <c r="C24" s="126"/>
      <c r="D24" s="126"/>
      <c r="E24" s="128">
        <v>2462840</v>
      </c>
      <c r="F24" s="128">
        <v>1405790</v>
      </c>
      <c r="G24" s="128">
        <v>1057050</v>
      </c>
      <c r="H24" s="128">
        <v>2462840</v>
      </c>
      <c r="I24" s="128">
        <v>1405790</v>
      </c>
      <c r="J24" s="129">
        <v>0</v>
      </c>
      <c r="K24" s="129">
        <v>0</v>
      </c>
      <c r="L24" s="128">
        <v>1405790</v>
      </c>
      <c r="M24" s="128">
        <v>1057050</v>
      </c>
      <c r="N24" s="129">
        <v>0</v>
      </c>
      <c r="O24" s="129">
        <v>0</v>
      </c>
      <c r="P24" s="129"/>
      <c r="Q24" s="152">
        <v>1057050</v>
      </c>
      <c r="R24" s="53"/>
      <c r="S24" s="53"/>
      <c r="T24" s="104"/>
      <c r="U24" s="53"/>
      <c r="V24" s="53"/>
    </row>
    <row r="25" spans="1:27" ht="25.5" customHeight="1">
      <c r="A25" s="376" t="s">
        <v>211</v>
      </c>
      <c r="B25" s="49" t="s">
        <v>264</v>
      </c>
      <c r="C25" s="85"/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26.25" customHeight="1">
      <c r="A26" s="377"/>
      <c r="B26" s="54" t="s">
        <v>265</v>
      </c>
      <c r="C26" s="5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27" customHeight="1">
      <c r="A27" s="377"/>
      <c r="B27" s="54" t="s">
        <v>266</v>
      </c>
      <c r="C27" s="5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34.5" customHeight="1">
      <c r="A28" s="377"/>
      <c r="B28" s="54" t="s">
        <v>396</v>
      </c>
      <c r="C28" s="55">
        <v>53</v>
      </c>
      <c r="D28" s="58">
        <v>754.75411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2.75" customHeight="1">
      <c r="A29" s="377"/>
      <c r="B29" s="59" t="s">
        <v>402</v>
      </c>
      <c r="C29" s="60"/>
      <c r="D29" s="61"/>
      <c r="E29" s="60">
        <v>4000000</v>
      </c>
      <c r="F29" s="60">
        <f>SUM(F30:F32)</f>
        <v>600000</v>
      </c>
      <c r="G29" s="60">
        <f>SUM(G30:G32)</f>
        <v>3400000</v>
      </c>
      <c r="H29" s="60">
        <f>H31+H32</f>
        <v>4000000</v>
      </c>
      <c r="I29" s="60">
        <f>I31+I32</f>
        <v>600000</v>
      </c>
      <c r="J29" s="60">
        <v>0</v>
      </c>
      <c r="K29" s="60">
        <v>0</v>
      </c>
      <c r="L29" s="60">
        <f>L31+L32</f>
        <v>600000</v>
      </c>
      <c r="M29" s="60">
        <f>M31+M32</f>
        <v>3400000</v>
      </c>
      <c r="N29" s="60">
        <v>0</v>
      </c>
      <c r="O29" s="60">
        <v>0</v>
      </c>
      <c r="P29" s="60">
        <v>0</v>
      </c>
      <c r="Q29" s="62">
        <f>Q31+Q32</f>
        <v>3400000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4.5" customHeight="1" hidden="1">
      <c r="A30" s="378"/>
      <c r="B30" s="63"/>
      <c r="C30" s="65"/>
      <c r="D30" s="88"/>
      <c r="E30" s="65"/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89">
        <v>0</v>
      </c>
      <c r="R30" s="53"/>
      <c r="S30" s="53"/>
      <c r="T30" s="104"/>
      <c r="U30" s="53"/>
      <c r="V30" s="53"/>
      <c r="W30" s="53"/>
      <c r="X30" s="53"/>
      <c r="Y30" s="53"/>
      <c r="Z30" s="53"/>
      <c r="AA30" s="53"/>
    </row>
    <row r="31" spans="1:27" ht="15" customHeight="1">
      <c r="A31" s="378"/>
      <c r="B31" s="63" t="s">
        <v>194</v>
      </c>
      <c r="C31" s="65"/>
      <c r="D31" s="88"/>
      <c r="E31" s="65">
        <f>F31+G31</f>
        <v>3568842</v>
      </c>
      <c r="F31" s="65">
        <f>L31</f>
        <v>535326</v>
      </c>
      <c r="G31" s="65">
        <f>Q31</f>
        <v>3033516</v>
      </c>
      <c r="H31" s="65">
        <f>I31+M31</f>
        <v>3568842</v>
      </c>
      <c r="I31" s="65">
        <f>L31</f>
        <v>535326</v>
      </c>
      <c r="J31" s="65">
        <v>0</v>
      </c>
      <c r="K31" s="65">
        <v>0</v>
      </c>
      <c r="L31" s="65">
        <v>535326</v>
      </c>
      <c r="M31" s="65">
        <f>Q31</f>
        <v>3033516</v>
      </c>
      <c r="N31" s="65">
        <v>0</v>
      </c>
      <c r="O31" s="65">
        <v>0</v>
      </c>
      <c r="P31" s="65">
        <v>0</v>
      </c>
      <c r="Q31" s="89">
        <v>3033516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3.5" customHeight="1">
      <c r="A32" s="379"/>
      <c r="B32" s="90" t="s">
        <v>241</v>
      </c>
      <c r="C32" s="91"/>
      <c r="D32" s="91"/>
      <c r="E32" s="92">
        <f>F32+G32</f>
        <v>431158</v>
      </c>
      <c r="F32" s="92">
        <f>L32</f>
        <v>64674</v>
      </c>
      <c r="G32" s="92">
        <f>Q32</f>
        <v>366484</v>
      </c>
      <c r="H32" s="65">
        <f>I32+M32</f>
        <v>431158</v>
      </c>
      <c r="I32" s="92">
        <f>L32</f>
        <v>64674</v>
      </c>
      <c r="J32" s="91">
        <v>0</v>
      </c>
      <c r="K32" s="91">
        <v>0</v>
      </c>
      <c r="L32" s="92">
        <v>64674</v>
      </c>
      <c r="M32" s="92">
        <f>Q32</f>
        <v>366484</v>
      </c>
      <c r="N32" s="91">
        <v>0</v>
      </c>
      <c r="O32" s="91">
        <v>0</v>
      </c>
      <c r="P32" s="91">
        <v>0</v>
      </c>
      <c r="Q32" s="93">
        <v>366484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5" ht="25.5" customHeight="1">
      <c r="A33" s="371" t="s">
        <v>212</v>
      </c>
      <c r="B33" s="49" t="s">
        <v>264</v>
      </c>
      <c r="C33" s="86"/>
      <c r="D33" s="86"/>
      <c r="E33" s="98"/>
      <c r="F33" s="98"/>
      <c r="G33" s="98"/>
      <c r="H33" s="98"/>
      <c r="I33" s="98"/>
      <c r="J33" s="86"/>
      <c r="K33" s="86"/>
      <c r="L33" s="86"/>
      <c r="M33" s="98"/>
      <c r="N33" s="86"/>
      <c r="O33" s="86"/>
      <c r="P33" s="86"/>
      <c r="Q33" s="87"/>
      <c r="R33" s="53"/>
      <c r="S33" s="53"/>
      <c r="T33" s="53"/>
      <c r="U33" s="53"/>
      <c r="V33" s="53"/>
      <c r="W33" s="53"/>
      <c r="X33" s="53"/>
      <c r="Y33" s="53"/>
    </row>
    <row r="34" spans="1:25" ht="24.75" customHeight="1">
      <c r="A34" s="372"/>
      <c r="B34" s="54" t="s">
        <v>265</v>
      </c>
      <c r="C34" s="56"/>
      <c r="D34" s="56"/>
      <c r="E34" s="60"/>
      <c r="F34" s="60"/>
      <c r="G34" s="60"/>
      <c r="H34" s="60"/>
      <c r="I34" s="60"/>
      <c r="J34" s="56"/>
      <c r="K34" s="56"/>
      <c r="L34" s="56"/>
      <c r="M34" s="60"/>
      <c r="N34" s="56"/>
      <c r="O34" s="56"/>
      <c r="P34" s="56"/>
      <c r="Q34" s="57"/>
      <c r="R34" s="53"/>
      <c r="S34" s="53"/>
      <c r="T34" s="53"/>
      <c r="U34" s="53"/>
      <c r="V34" s="53"/>
      <c r="W34" s="53"/>
      <c r="X34" s="53"/>
      <c r="Y34" s="53"/>
    </row>
    <row r="35" spans="1:25" ht="28.5" customHeight="1">
      <c r="A35" s="372"/>
      <c r="B35" s="54" t="s">
        <v>266</v>
      </c>
      <c r="C35" s="56"/>
      <c r="D35" s="56"/>
      <c r="E35" s="60"/>
      <c r="F35" s="60"/>
      <c r="G35" s="60"/>
      <c r="H35" s="60"/>
      <c r="I35" s="60"/>
      <c r="J35" s="56"/>
      <c r="K35" s="56"/>
      <c r="L35" s="56"/>
      <c r="M35" s="60"/>
      <c r="N35" s="56"/>
      <c r="O35" s="56"/>
      <c r="P35" s="56"/>
      <c r="Q35" s="57"/>
      <c r="R35" s="53"/>
      <c r="S35" s="53"/>
      <c r="T35" s="53"/>
      <c r="U35" s="53"/>
      <c r="V35" s="53"/>
      <c r="W35" s="53"/>
      <c r="X35" s="53"/>
      <c r="Y35" s="53"/>
    </row>
    <row r="36" spans="1:25" ht="35.25" customHeight="1">
      <c r="A36" s="372"/>
      <c r="B36" s="54" t="s">
        <v>395</v>
      </c>
      <c r="C36" s="358" t="s">
        <v>267</v>
      </c>
      <c r="D36" s="359"/>
      <c r="E36" s="60"/>
      <c r="F36" s="60"/>
      <c r="G36" s="60"/>
      <c r="H36" s="60"/>
      <c r="I36" s="60"/>
      <c r="J36" s="56"/>
      <c r="K36" s="56"/>
      <c r="L36" s="56"/>
      <c r="M36" s="60"/>
      <c r="N36" s="56"/>
      <c r="O36" s="56"/>
      <c r="P36" s="56"/>
      <c r="Q36" s="57"/>
      <c r="R36" s="53"/>
      <c r="S36" s="53"/>
      <c r="T36" s="53"/>
      <c r="U36" s="53"/>
      <c r="V36" s="53"/>
      <c r="W36" s="53"/>
      <c r="X36" s="53"/>
      <c r="Y36" s="53"/>
    </row>
    <row r="37" spans="1:25" ht="15" customHeight="1">
      <c r="A37" s="372"/>
      <c r="B37" s="59" t="s">
        <v>404</v>
      </c>
      <c r="C37" s="136"/>
      <c r="D37" s="136">
        <v>754.75411</v>
      </c>
      <c r="E37" s="60">
        <f aca="true" t="shared" si="2" ref="E37:S37">E39</f>
        <v>269563</v>
      </c>
      <c r="F37" s="60">
        <f t="shared" si="2"/>
        <v>57360</v>
      </c>
      <c r="G37" s="60">
        <f t="shared" si="2"/>
        <v>212203</v>
      </c>
      <c r="H37" s="60">
        <f t="shared" si="2"/>
        <v>269563</v>
      </c>
      <c r="I37" s="60">
        <f t="shared" si="2"/>
        <v>57360</v>
      </c>
      <c r="J37" s="60">
        <f t="shared" si="2"/>
        <v>0</v>
      </c>
      <c r="K37" s="60">
        <f t="shared" si="2"/>
        <v>0</v>
      </c>
      <c r="L37" s="60">
        <f t="shared" si="2"/>
        <v>57360</v>
      </c>
      <c r="M37" s="60">
        <f t="shared" si="2"/>
        <v>212203</v>
      </c>
      <c r="N37" s="60">
        <f t="shared" si="2"/>
        <v>0</v>
      </c>
      <c r="O37" s="60">
        <f t="shared" si="2"/>
        <v>0</v>
      </c>
      <c r="P37" s="60">
        <f t="shared" si="2"/>
        <v>0</v>
      </c>
      <c r="Q37" s="62">
        <f t="shared" si="2"/>
        <v>212203</v>
      </c>
      <c r="R37" s="107">
        <f t="shared" si="2"/>
        <v>0</v>
      </c>
      <c r="S37" s="81">
        <f t="shared" si="2"/>
        <v>0</v>
      </c>
      <c r="T37" s="53"/>
      <c r="U37" s="53"/>
      <c r="V37" s="53"/>
      <c r="W37" s="53"/>
      <c r="X37" s="53"/>
      <c r="Y37" s="53"/>
    </row>
    <row r="38" spans="1:25" ht="3" customHeight="1" hidden="1">
      <c r="A38" s="372"/>
      <c r="B38" s="59"/>
      <c r="C38" s="136"/>
      <c r="D38" s="136"/>
      <c r="E38" s="60"/>
      <c r="F38" s="60"/>
      <c r="G38" s="60"/>
      <c r="H38" s="56"/>
      <c r="I38" s="60"/>
      <c r="J38" s="56"/>
      <c r="K38" s="56"/>
      <c r="L38" s="60"/>
      <c r="M38" s="60"/>
      <c r="N38" s="56"/>
      <c r="O38" s="56"/>
      <c r="P38" s="56"/>
      <c r="Q38" s="62"/>
      <c r="R38" s="53"/>
      <c r="S38" s="53"/>
      <c r="T38" s="53"/>
      <c r="U38" s="53"/>
      <c r="V38" s="53"/>
      <c r="W38" s="53"/>
      <c r="X38" s="53"/>
      <c r="Y38" s="53"/>
    </row>
    <row r="39" spans="1:25" ht="16.5" customHeight="1">
      <c r="A39" s="373"/>
      <c r="B39" s="90" t="s">
        <v>194</v>
      </c>
      <c r="C39" s="91"/>
      <c r="D39" s="91"/>
      <c r="E39" s="92">
        <f>F39+G39</f>
        <v>269563</v>
      </c>
      <c r="F39" s="92">
        <f>L39</f>
        <v>57360</v>
      </c>
      <c r="G39" s="92">
        <f>Q39</f>
        <v>212203</v>
      </c>
      <c r="H39" s="91">
        <f>L39+M39</f>
        <v>269563</v>
      </c>
      <c r="I39" s="92">
        <f>L39</f>
        <v>57360</v>
      </c>
      <c r="J39" s="91">
        <v>0</v>
      </c>
      <c r="K39" s="91">
        <v>0</v>
      </c>
      <c r="L39" s="92">
        <v>57360</v>
      </c>
      <c r="M39" s="92">
        <f>Q39</f>
        <v>212203</v>
      </c>
      <c r="N39" s="91">
        <v>0</v>
      </c>
      <c r="O39" s="91">
        <v>0</v>
      </c>
      <c r="P39" s="91">
        <v>0</v>
      </c>
      <c r="Q39" s="93">
        <v>212203</v>
      </c>
      <c r="R39" s="53"/>
      <c r="S39" s="53"/>
      <c r="T39" s="53"/>
      <c r="U39" s="53"/>
      <c r="V39" s="53"/>
      <c r="W39" s="53"/>
      <c r="X39" s="53"/>
      <c r="Y39" s="53"/>
    </row>
    <row r="40" spans="1:23" ht="12.75" customHeight="1">
      <c r="A40" s="333" t="s">
        <v>314</v>
      </c>
      <c r="B40" s="67" t="s">
        <v>248</v>
      </c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3"/>
      <c r="S40" s="53"/>
      <c r="T40" s="53"/>
      <c r="U40" s="53"/>
      <c r="V40" s="53"/>
      <c r="W40" s="53"/>
    </row>
    <row r="41" spans="1:23" ht="26.25" customHeight="1">
      <c r="A41" s="333"/>
      <c r="B41" s="54" t="s">
        <v>249</v>
      </c>
      <c r="C41" s="55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3"/>
      <c r="S41" s="53"/>
      <c r="T41" s="53"/>
      <c r="U41" s="53"/>
      <c r="V41" s="53"/>
      <c r="W41" s="53"/>
    </row>
    <row r="42" spans="1:23" ht="27" customHeight="1">
      <c r="A42" s="333"/>
      <c r="B42" s="54" t="s">
        <v>250</v>
      </c>
      <c r="C42" s="55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3"/>
      <c r="S42" s="53"/>
      <c r="T42" s="53"/>
      <c r="U42" s="53"/>
      <c r="V42" s="53"/>
      <c r="W42" s="53"/>
    </row>
    <row r="43" spans="1:23" ht="38.25" customHeight="1">
      <c r="A43" s="333"/>
      <c r="B43" s="54" t="s">
        <v>394</v>
      </c>
      <c r="C43" s="55"/>
      <c r="D43" s="58" t="s">
        <v>253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3"/>
      <c r="S43" s="53"/>
      <c r="T43" s="53"/>
      <c r="U43" s="53"/>
      <c r="V43" s="53"/>
      <c r="W43" s="53"/>
    </row>
    <row r="44" spans="1:23" ht="12.75" customHeight="1">
      <c r="A44" s="333"/>
      <c r="B44" s="59" t="s">
        <v>402</v>
      </c>
      <c r="C44" s="60"/>
      <c r="D44" s="61"/>
      <c r="E44" s="60">
        <f>G44+F44</f>
        <v>2148599</v>
      </c>
      <c r="F44" s="60">
        <f>I44</f>
        <v>448599</v>
      </c>
      <c r="G44" s="60">
        <f>M44</f>
        <v>1700000</v>
      </c>
      <c r="H44" s="60">
        <f>I44+M44</f>
        <v>2148599</v>
      </c>
      <c r="I44" s="60">
        <f>J44+K44+L44</f>
        <v>448599</v>
      </c>
      <c r="J44" s="60">
        <f>SUM(J46:J46)</f>
        <v>0</v>
      </c>
      <c r="K44" s="60">
        <f>SUM(K46:K46)</f>
        <v>0</v>
      </c>
      <c r="L44" s="60">
        <f>L46+L45</f>
        <v>448599</v>
      </c>
      <c r="M44" s="60">
        <f>N44+O44+P44+Q44</f>
        <v>1700000</v>
      </c>
      <c r="N44" s="60">
        <f>SUM(N46:N46)</f>
        <v>0</v>
      </c>
      <c r="O44" s="60">
        <f>SUM(O46:O46)</f>
        <v>0</v>
      </c>
      <c r="P44" s="60">
        <f>SUM(P46:P46)</f>
        <v>0</v>
      </c>
      <c r="Q44" s="62">
        <f>Q46+Q45</f>
        <v>1700000</v>
      </c>
      <c r="R44" s="53"/>
      <c r="S44" s="53"/>
      <c r="T44" s="53"/>
      <c r="U44" s="53"/>
      <c r="V44" s="53"/>
      <c r="W44" s="53"/>
    </row>
    <row r="45" spans="1:23" ht="6.75" customHeight="1" hidden="1">
      <c r="A45" s="333"/>
      <c r="B45" s="63"/>
      <c r="C45" s="64"/>
      <c r="D45" s="64"/>
      <c r="E45" s="65"/>
      <c r="F45" s="65"/>
      <c r="G45" s="65"/>
      <c r="H45" s="65"/>
      <c r="I45" s="65"/>
      <c r="J45" s="64"/>
      <c r="K45" s="64"/>
      <c r="L45" s="64"/>
      <c r="M45" s="65"/>
      <c r="N45" s="64"/>
      <c r="O45" s="64"/>
      <c r="P45" s="64"/>
      <c r="Q45" s="66"/>
      <c r="R45" s="53"/>
      <c r="S45" s="53"/>
      <c r="T45" s="53"/>
      <c r="U45" s="53"/>
      <c r="V45" s="53"/>
      <c r="W45" s="53"/>
    </row>
    <row r="46" spans="1:23" ht="12.75" customHeight="1">
      <c r="A46" s="333"/>
      <c r="B46" s="63" t="s">
        <v>244</v>
      </c>
      <c r="C46" s="64"/>
      <c r="D46" s="64"/>
      <c r="E46" s="65">
        <f>G46+F46</f>
        <v>2148599</v>
      </c>
      <c r="F46" s="65">
        <f>I46</f>
        <v>448599</v>
      </c>
      <c r="G46" s="65">
        <f>M46</f>
        <v>1700000</v>
      </c>
      <c r="H46" s="65">
        <f>I46+M46</f>
        <v>2148599</v>
      </c>
      <c r="I46" s="65">
        <f>J46+K46+L46</f>
        <v>448599</v>
      </c>
      <c r="J46" s="64">
        <v>0</v>
      </c>
      <c r="K46" s="64">
        <v>0</v>
      </c>
      <c r="L46" s="64">
        <v>448599</v>
      </c>
      <c r="M46" s="65">
        <f>N46+O46+P46+Q46</f>
        <v>1700000</v>
      </c>
      <c r="N46" s="64">
        <v>0</v>
      </c>
      <c r="O46" s="64">
        <v>0</v>
      </c>
      <c r="P46" s="64">
        <v>0</v>
      </c>
      <c r="Q46" s="66">
        <v>1700000</v>
      </c>
      <c r="R46" s="53"/>
      <c r="S46" s="53"/>
      <c r="T46" s="53"/>
      <c r="U46" s="53"/>
      <c r="V46" s="53"/>
      <c r="W46" s="53"/>
    </row>
    <row r="47" spans="1:17" ht="27.75" customHeight="1">
      <c r="A47" s="376" t="s">
        <v>233</v>
      </c>
      <c r="B47" s="49" t="s">
        <v>264</v>
      </c>
      <c r="C47" s="85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</row>
    <row r="48" spans="1:17" ht="27.75" customHeight="1">
      <c r="A48" s="377"/>
      <c r="B48" s="54" t="s">
        <v>358</v>
      </c>
      <c r="C48" s="55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</row>
    <row r="49" spans="1:17" ht="27.75" customHeight="1">
      <c r="A49" s="377"/>
      <c r="B49" s="54" t="s">
        <v>345</v>
      </c>
      <c r="C49" s="55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ht="26.25" customHeight="1">
      <c r="A50" s="377"/>
      <c r="B50" s="54" t="s">
        <v>393</v>
      </c>
      <c r="C50" s="55"/>
      <c r="D50" s="58" t="s">
        <v>231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</row>
    <row r="51" spans="1:20" ht="15" customHeight="1">
      <c r="A51" s="377"/>
      <c r="B51" s="227" t="s">
        <v>408</v>
      </c>
      <c r="C51" s="60"/>
      <c r="D51" s="61"/>
      <c r="E51" s="159">
        <f>G51+F51</f>
        <v>4954549</v>
      </c>
      <c r="F51" s="159">
        <f>I51</f>
        <v>970101</v>
      </c>
      <c r="G51" s="159">
        <f>M51</f>
        <v>3984448</v>
      </c>
      <c r="H51" s="159">
        <f>I51+M51</f>
        <v>4954549</v>
      </c>
      <c r="I51" s="159">
        <f>J51+K51+L51</f>
        <v>970101</v>
      </c>
      <c r="J51" s="159">
        <f>SUM(J53:J53)</f>
        <v>0</v>
      </c>
      <c r="K51" s="159">
        <f>SUM(K53:K53)</f>
        <v>0</v>
      </c>
      <c r="L51" s="159">
        <f>L53+L52</f>
        <v>970101</v>
      </c>
      <c r="M51" s="159">
        <f>N51+O51+P51+Q51</f>
        <v>3984448</v>
      </c>
      <c r="N51" s="159">
        <f>SUM(N53:N53)</f>
        <v>0</v>
      </c>
      <c r="O51" s="159">
        <f>SUM(O53:O53)</f>
        <v>0</v>
      </c>
      <c r="P51" s="159">
        <f>SUM(P53:P53)</f>
        <v>0</v>
      </c>
      <c r="Q51" s="160">
        <f>Q53</f>
        <v>3984448</v>
      </c>
      <c r="R51" s="131"/>
      <c r="S51" s="131"/>
      <c r="T51" s="131" t="s">
        <v>382</v>
      </c>
    </row>
    <row r="52" spans="1:20" ht="15" customHeight="1" hidden="1">
      <c r="A52" s="377"/>
      <c r="B52" s="59"/>
      <c r="C52" s="56"/>
      <c r="D52" s="56"/>
      <c r="E52" s="159"/>
      <c r="F52" s="159"/>
      <c r="G52" s="159"/>
      <c r="H52" s="159"/>
      <c r="I52" s="159"/>
      <c r="J52" s="228"/>
      <c r="K52" s="228"/>
      <c r="L52" s="228"/>
      <c r="M52" s="159"/>
      <c r="N52" s="228"/>
      <c r="O52" s="228"/>
      <c r="P52" s="228"/>
      <c r="Q52" s="229"/>
      <c r="R52" s="131"/>
      <c r="S52" s="131"/>
      <c r="T52" s="131"/>
    </row>
    <row r="53" spans="1:20" ht="15" customHeight="1">
      <c r="A53" s="378"/>
      <c r="B53" s="63" t="s">
        <v>244</v>
      </c>
      <c r="C53" s="64"/>
      <c r="D53" s="64"/>
      <c r="E53" s="259">
        <f>G53+F53</f>
        <v>4954549</v>
      </c>
      <c r="F53" s="259">
        <f>I53</f>
        <v>970101</v>
      </c>
      <c r="G53" s="259">
        <f>M53</f>
        <v>3984448</v>
      </c>
      <c r="H53" s="259">
        <f>I53+M53</f>
        <v>4954549</v>
      </c>
      <c r="I53" s="259">
        <f>J53+K53+L53</f>
        <v>970101</v>
      </c>
      <c r="J53" s="260">
        <v>0</v>
      </c>
      <c r="K53" s="260">
        <v>0</v>
      </c>
      <c r="L53" s="260">
        <v>970101</v>
      </c>
      <c r="M53" s="259">
        <f>N53+O53+P53+Q53</f>
        <v>3984448</v>
      </c>
      <c r="N53" s="260">
        <v>0</v>
      </c>
      <c r="O53" s="260">
        <v>0</v>
      </c>
      <c r="P53" s="260">
        <v>0</v>
      </c>
      <c r="Q53" s="261">
        <v>3984448</v>
      </c>
      <c r="R53" s="131"/>
      <c r="S53" s="131"/>
      <c r="T53" s="131"/>
    </row>
    <row r="54" spans="1:20" ht="15" customHeight="1">
      <c r="A54" s="338" t="s">
        <v>469</v>
      </c>
      <c r="B54" s="267" t="s">
        <v>245</v>
      </c>
      <c r="C54" s="34"/>
      <c r="D54" s="34"/>
      <c r="E54" s="35"/>
      <c r="F54" s="35"/>
      <c r="G54" s="35"/>
      <c r="H54" s="35"/>
      <c r="I54" s="35"/>
      <c r="J54" s="268"/>
      <c r="K54" s="268"/>
      <c r="L54" s="268"/>
      <c r="M54" s="35"/>
      <c r="N54" s="268"/>
      <c r="O54" s="268"/>
      <c r="P54" s="268"/>
      <c r="Q54" s="269"/>
      <c r="R54" s="131"/>
      <c r="S54" s="131"/>
      <c r="T54" s="131"/>
    </row>
    <row r="55" spans="1:20" ht="15" customHeight="1">
      <c r="A55" s="339"/>
      <c r="B55" s="270" t="s">
        <v>368</v>
      </c>
      <c r="C55" s="5"/>
      <c r="D55" s="5"/>
      <c r="E55" s="8"/>
      <c r="F55" s="8"/>
      <c r="G55" s="8"/>
      <c r="H55" s="8"/>
      <c r="I55" s="8"/>
      <c r="J55" s="9"/>
      <c r="K55" s="9"/>
      <c r="L55" s="9"/>
      <c r="M55" s="8"/>
      <c r="N55" s="9"/>
      <c r="O55" s="9"/>
      <c r="P55" s="9"/>
      <c r="Q55" s="29"/>
      <c r="R55" s="131"/>
      <c r="S55" s="131"/>
      <c r="T55" s="131"/>
    </row>
    <row r="56" spans="1:20" ht="25.5" customHeight="1">
      <c r="A56" s="339"/>
      <c r="B56" s="270" t="s">
        <v>369</v>
      </c>
      <c r="C56" s="5"/>
      <c r="D56" s="5"/>
      <c r="E56" s="8"/>
      <c r="F56" s="8"/>
      <c r="G56" s="8"/>
      <c r="H56" s="8"/>
      <c r="I56" s="8"/>
      <c r="J56" s="9"/>
      <c r="K56" s="9"/>
      <c r="L56" s="9"/>
      <c r="M56" s="8"/>
      <c r="N56" s="9"/>
      <c r="O56" s="9"/>
      <c r="P56" s="9"/>
      <c r="Q56" s="29"/>
      <c r="R56" s="131"/>
      <c r="S56" s="131"/>
      <c r="T56" s="131"/>
    </row>
    <row r="57" spans="1:20" ht="36" customHeight="1">
      <c r="A57" s="339"/>
      <c r="B57" s="271" t="s">
        <v>387</v>
      </c>
      <c r="C57" s="272"/>
      <c r="D57" s="273" t="s">
        <v>370</v>
      </c>
      <c r="E57" s="274"/>
      <c r="F57" s="274"/>
      <c r="G57" s="8"/>
      <c r="H57" s="8"/>
      <c r="I57" s="8"/>
      <c r="J57" s="9"/>
      <c r="K57" s="9"/>
      <c r="L57" s="9"/>
      <c r="M57" s="8"/>
      <c r="N57" s="9"/>
      <c r="O57" s="9"/>
      <c r="P57" s="9"/>
      <c r="Q57" s="29"/>
      <c r="R57" s="131"/>
      <c r="S57" s="131"/>
      <c r="T57" s="131"/>
    </row>
    <row r="58" spans="1:20" ht="15" customHeight="1">
      <c r="A58" s="339"/>
      <c r="B58" s="270" t="s">
        <v>470</v>
      </c>
      <c r="C58" s="5"/>
      <c r="D58" s="5"/>
      <c r="E58" s="8">
        <f>G58+F58</f>
        <v>6000</v>
      </c>
      <c r="F58" s="8">
        <f>I58</f>
        <v>900</v>
      </c>
      <c r="G58" s="8">
        <f>M58</f>
        <v>5100</v>
      </c>
      <c r="H58" s="8">
        <f>I58+M58</f>
        <v>6000</v>
      </c>
      <c r="I58" s="8">
        <f>SUM(J58:L58)</f>
        <v>900</v>
      </c>
      <c r="J58" s="9">
        <f>J59</f>
        <v>0</v>
      </c>
      <c r="K58" s="9">
        <f>K59</f>
        <v>0</v>
      </c>
      <c r="L58" s="9">
        <f>L59</f>
        <v>900</v>
      </c>
      <c r="M58" s="8">
        <f>SUM(N58:Q58)</f>
        <v>5100</v>
      </c>
      <c r="N58" s="9">
        <f>N59</f>
        <v>0</v>
      </c>
      <c r="O58" s="9">
        <f>O59</f>
        <v>0</v>
      </c>
      <c r="P58" s="9">
        <f>P59</f>
        <v>0</v>
      </c>
      <c r="Q58" s="29">
        <v>5100</v>
      </c>
      <c r="R58" s="131"/>
      <c r="S58" s="131"/>
      <c r="T58" s="131"/>
    </row>
    <row r="59" spans="1:20" ht="15" customHeight="1" thickBot="1">
      <c r="A59" s="380"/>
      <c r="B59" s="303" t="s">
        <v>194</v>
      </c>
      <c r="C59" s="304"/>
      <c r="D59" s="304"/>
      <c r="E59" s="262">
        <f>G59+F59</f>
        <v>6000</v>
      </c>
      <c r="F59" s="262">
        <f>I59</f>
        <v>900</v>
      </c>
      <c r="G59" s="262">
        <f>M59</f>
        <v>5100</v>
      </c>
      <c r="H59" s="262">
        <f>I59+M59</f>
        <v>6000</v>
      </c>
      <c r="I59" s="262">
        <f>SUM(J59:L59)</f>
        <v>900</v>
      </c>
      <c r="J59" s="305">
        <v>0</v>
      </c>
      <c r="K59" s="305">
        <v>0</v>
      </c>
      <c r="L59" s="305">
        <v>900</v>
      </c>
      <c r="M59" s="262">
        <f>SUM(N59:Q59)</f>
        <v>5100</v>
      </c>
      <c r="N59" s="305">
        <v>0</v>
      </c>
      <c r="O59" s="305">
        <v>0</v>
      </c>
      <c r="P59" s="305">
        <v>0</v>
      </c>
      <c r="Q59" s="306">
        <v>5100</v>
      </c>
      <c r="R59" s="131"/>
      <c r="S59" s="131"/>
      <c r="T59" s="131"/>
    </row>
    <row r="60" spans="1:19" s="3" customFormat="1" ht="20.25" customHeight="1" thickBot="1" thickTop="1">
      <c r="A60" s="115">
        <v>2</v>
      </c>
      <c r="B60" s="116" t="s">
        <v>213</v>
      </c>
      <c r="C60" s="366" t="s">
        <v>193</v>
      </c>
      <c r="D60" s="367"/>
      <c r="E60" s="117">
        <f>E71+E77+E90+E62+E65+E83+E98+E105+E111+E117+E124+E131+E138+E145</f>
        <v>4299197</v>
      </c>
      <c r="F60" s="117">
        <f aca="true" t="shared" si="3" ref="F60:Q60">F71+F77+F90+F62+F65+F83+F98+F105+F111+F117+F124+F131+F138+F145</f>
        <v>544489</v>
      </c>
      <c r="G60" s="117">
        <f t="shared" si="3"/>
        <v>3754708</v>
      </c>
      <c r="H60" s="117">
        <f t="shared" si="3"/>
        <v>4299197</v>
      </c>
      <c r="I60" s="117">
        <f t="shared" si="3"/>
        <v>544489</v>
      </c>
      <c r="J60" s="117">
        <f t="shared" si="3"/>
        <v>0</v>
      </c>
      <c r="K60" s="117">
        <f t="shared" si="3"/>
        <v>0</v>
      </c>
      <c r="L60" s="117">
        <f t="shared" si="3"/>
        <v>544489</v>
      </c>
      <c r="M60" s="117">
        <f t="shared" si="3"/>
        <v>3754708</v>
      </c>
      <c r="N60" s="117">
        <f t="shared" si="3"/>
        <v>0</v>
      </c>
      <c r="O60" s="117">
        <f t="shared" si="3"/>
        <v>0</v>
      </c>
      <c r="P60" s="117">
        <f t="shared" si="3"/>
        <v>0</v>
      </c>
      <c r="Q60" s="266">
        <f t="shared" si="3"/>
        <v>3754708</v>
      </c>
      <c r="R60" s="264">
        <f>R71+R77+R90+R62+R65+R83+R98+R105+R111+R117</f>
        <v>0</v>
      </c>
      <c r="S60" s="117">
        <f>S71+S77+S90+S62+S65+S83+S98+S105+S111+S117</f>
        <v>0</v>
      </c>
    </row>
    <row r="61" spans="1:19" s="3" customFormat="1" ht="17.25" customHeight="1" thickTop="1">
      <c r="A61" s="375" t="s">
        <v>214</v>
      </c>
      <c r="B61" s="49" t="s">
        <v>359</v>
      </c>
      <c r="C61" s="34"/>
      <c r="D61" s="34"/>
      <c r="E61" s="35">
        <f aca="true" t="shared" si="4" ref="E61:E84">G61+F61</f>
        <v>0</v>
      </c>
      <c r="F61" s="35">
        <f aca="true" t="shared" si="5" ref="F61:F84">I61</f>
        <v>0</v>
      </c>
      <c r="G61" s="35">
        <f aca="true" t="shared" si="6" ref="G61:G84">M61</f>
        <v>0</v>
      </c>
      <c r="H61" s="35">
        <f aca="true" t="shared" si="7" ref="H61:H84">I61+M61</f>
        <v>0</v>
      </c>
      <c r="I61" s="35">
        <f aca="true" t="shared" si="8" ref="I61:I84">J61+K61+L61</f>
        <v>0</v>
      </c>
      <c r="J61" s="34"/>
      <c r="K61" s="34"/>
      <c r="L61" s="34"/>
      <c r="M61" s="35">
        <f aca="true" t="shared" si="9" ref="M61:M84">N61+O61+P61+Q61</f>
        <v>0</v>
      </c>
      <c r="N61" s="34"/>
      <c r="O61" s="34"/>
      <c r="P61" s="34"/>
      <c r="Q61" s="46"/>
      <c r="R61" s="13"/>
      <c r="S61" s="13"/>
    </row>
    <row r="62" spans="1:19" s="3" customFormat="1" ht="15.75" customHeight="1">
      <c r="A62" s="333"/>
      <c r="B62" s="54" t="s">
        <v>290</v>
      </c>
      <c r="C62" s="5"/>
      <c r="D62" s="5"/>
      <c r="E62" s="8">
        <f t="shared" si="4"/>
        <v>0</v>
      </c>
      <c r="F62" s="8">
        <f t="shared" si="5"/>
        <v>0</v>
      </c>
      <c r="G62" s="8">
        <f t="shared" si="6"/>
        <v>0</v>
      </c>
      <c r="H62" s="8">
        <f t="shared" si="7"/>
        <v>0</v>
      </c>
      <c r="I62" s="8">
        <f t="shared" si="8"/>
        <v>0</v>
      </c>
      <c r="J62" s="5"/>
      <c r="K62" s="5"/>
      <c r="L62" s="5"/>
      <c r="M62" s="8">
        <f t="shared" si="9"/>
        <v>0</v>
      </c>
      <c r="N62" s="5"/>
      <c r="O62" s="5"/>
      <c r="P62" s="5"/>
      <c r="Q62" s="47"/>
      <c r="R62" s="13"/>
      <c r="S62" s="13"/>
    </row>
    <row r="63" spans="1:19" s="3" customFormat="1" ht="39" customHeight="1">
      <c r="A63" s="333"/>
      <c r="B63" s="54" t="s">
        <v>360</v>
      </c>
      <c r="C63" s="5"/>
      <c r="D63" s="6"/>
      <c r="E63" s="8">
        <f t="shared" si="4"/>
        <v>0</v>
      </c>
      <c r="F63" s="8">
        <f t="shared" si="5"/>
        <v>0</v>
      </c>
      <c r="G63" s="8">
        <f t="shared" si="6"/>
        <v>0</v>
      </c>
      <c r="H63" s="8">
        <f t="shared" si="7"/>
        <v>0</v>
      </c>
      <c r="I63" s="8">
        <f t="shared" si="8"/>
        <v>0</v>
      </c>
      <c r="J63" s="5"/>
      <c r="K63" s="5"/>
      <c r="L63" s="5"/>
      <c r="M63" s="8">
        <f t="shared" si="9"/>
        <v>0</v>
      </c>
      <c r="N63" s="5"/>
      <c r="O63" s="5"/>
      <c r="P63" s="5"/>
      <c r="Q63" s="47"/>
      <c r="R63" s="13"/>
      <c r="S63" s="13"/>
    </row>
    <row r="64" spans="1:19" s="3" customFormat="1" ht="30" customHeight="1">
      <c r="A64" s="333"/>
      <c r="B64" s="54" t="s">
        <v>392</v>
      </c>
      <c r="C64" s="5"/>
      <c r="D64" s="6" t="s">
        <v>289</v>
      </c>
      <c r="E64" s="8">
        <f t="shared" si="4"/>
        <v>0</v>
      </c>
      <c r="F64" s="8">
        <f t="shared" si="5"/>
        <v>0</v>
      </c>
      <c r="G64" s="8">
        <f t="shared" si="6"/>
        <v>0</v>
      </c>
      <c r="H64" s="8">
        <f t="shared" si="7"/>
        <v>0</v>
      </c>
      <c r="I64" s="8">
        <f t="shared" si="8"/>
        <v>0</v>
      </c>
      <c r="J64" s="5"/>
      <c r="K64" s="5"/>
      <c r="L64" s="5"/>
      <c r="M64" s="8">
        <f t="shared" si="9"/>
        <v>0</v>
      </c>
      <c r="N64" s="5"/>
      <c r="O64" s="5"/>
      <c r="P64" s="5"/>
      <c r="Q64" s="47"/>
      <c r="R64" s="13"/>
      <c r="S64" s="13"/>
    </row>
    <row r="65" spans="1:19" s="3" customFormat="1" ht="15.75" customHeight="1">
      <c r="A65" s="333"/>
      <c r="B65" s="59" t="s">
        <v>347</v>
      </c>
      <c r="C65" s="4"/>
      <c r="D65" s="4"/>
      <c r="E65" s="8">
        <f t="shared" si="4"/>
        <v>400000</v>
      </c>
      <c r="F65" s="8">
        <f t="shared" si="5"/>
        <v>100000</v>
      </c>
      <c r="G65" s="8">
        <f t="shared" si="6"/>
        <v>300000</v>
      </c>
      <c r="H65" s="8">
        <f t="shared" si="7"/>
        <v>400000</v>
      </c>
      <c r="I65" s="8">
        <f t="shared" si="8"/>
        <v>100000</v>
      </c>
      <c r="J65" s="8">
        <f>SUM(J66:J66)</f>
        <v>0</v>
      </c>
      <c r="K65" s="8">
        <f>SUM(K66:K66)</f>
        <v>0</v>
      </c>
      <c r="L65" s="8">
        <f>SUM(L66:L66)</f>
        <v>100000</v>
      </c>
      <c r="M65" s="8">
        <f t="shared" si="9"/>
        <v>300000</v>
      </c>
      <c r="N65" s="8">
        <f>SUM(N66:N66)</f>
        <v>0</v>
      </c>
      <c r="O65" s="8">
        <f>SUM(O66:O66)</f>
        <v>0</v>
      </c>
      <c r="P65" s="8">
        <f>SUM(P66:P66)</f>
        <v>0</v>
      </c>
      <c r="Q65" s="30">
        <f>SUM(Q66:Q66)</f>
        <v>300000</v>
      </c>
      <c r="R65" s="13"/>
      <c r="S65" s="13"/>
    </row>
    <row r="66" spans="1:19" s="3" customFormat="1" ht="12.75" customHeight="1">
      <c r="A66" s="334"/>
      <c r="B66" s="90" t="s">
        <v>405</v>
      </c>
      <c r="C66" s="36"/>
      <c r="D66" s="36"/>
      <c r="E66" s="37">
        <f t="shared" si="4"/>
        <v>400000</v>
      </c>
      <c r="F66" s="37">
        <f t="shared" si="5"/>
        <v>100000</v>
      </c>
      <c r="G66" s="37">
        <f t="shared" si="6"/>
        <v>300000</v>
      </c>
      <c r="H66" s="37">
        <f t="shared" si="7"/>
        <v>400000</v>
      </c>
      <c r="I66" s="37">
        <f t="shared" si="8"/>
        <v>100000</v>
      </c>
      <c r="J66" s="38">
        <v>0</v>
      </c>
      <c r="K66" s="38">
        <v>0</v>
      </c>
      <c r="L66" s="38">
        <v>100000</v>
      </c>
      <c r="M66" s="37">
        <f t="shared" si="9"/>
        <v>300000</v>
      </c>
      <c r="N66" s="38">
        <v>0</v>
      </c>
      <c r="O66" s="38">
        <v>0</v>
      </c>
      <c r="P66" s="38">
        <v>0</v>
      </c>
      <c r="Q66" s="39">
        <v>300000</v>
      </c>
      <c r="R66" s="13"/>
      <c r="S66" s="13"/>
    </row>
    <row r="67" spans="1:21" ht="12.75" customHeight="1">
      <c r="A67" s="333" t="s">
        <v>215</v>
      </c>
      <c r="B67" s="67" t="s">
        <v>245</v>
      </c>
      <c r="C67" s="50"/>
      <c r="D67" s="50"/>
      <c r="E67" s="68">
        <f t="shared" si="4"/>
        <v>0</v>
      </c>
      <c r="F67" s="68">
        <f t="shared" si="5"/>
        <v>0</v>
      </c>
      <c r="G67" s="68">
        <f t="shared" si="6"/>
        <v>0</v>
      </c>
      <c r="H67" s="68">
        <f t="shared" si="7"/>
        <v>0</v>
      </c>
      <c r="I67" s="68">
        <f t="shared" si="8"/>
        <v>0</v>
      </c>
      <c r="J67" s="50"/>
      <c r="K67" s="50"/>
      <c r="L67" s="50"/>
      <c r="M67" s="68">
        <f t="shared" si="9"/>
        <v>0</v>
      </c>
      <c r="N67" s="50"/>
      <c r="O67" s="50"/>
      <c r="P67" s="50"/>
      <c r="Q67" s="94"/>
      <c r="R67" s="53"/>
      <c r="S67" s="53"/>
      <c r="T67" s="53"/>
      <c r="U67" s="53"/>
    </row>
    <row r="68" spans="1:21" ht="12.75" customHeight="1">
      <c r="A68" s="333"/>
      <c r="B68" s="54" t="s">
        <v>255</v>
      </c>
      <c r="C68" s="55"/>
      <c r="D68" s="55"/>
      <c r="E68" s="60">
        <f t="shared" si="4"/>
        <v>0</v>
      </c>
      <c r="F68" s="60">
        <f t="shared" si="5"/>
        <v>0</v>
      </c>
      <c r="G68" s="60">
        <f t="shared" si="6"/>
        <v>0</v>
      </c>
      <c r="H68" s="60">
        <f t="shared" si="7"/>
        <v>0</v>
      </c>
      <c r="I68" s="60">
        <f t="shared" si="8"/>
        <v>0</v>
      </c>
      <c r="J68" s="55"/>
      <c r="K68" s="55"/>
      <c r="L68" s="55"/>
      <c r="M68" s="60">
        <f t="shared" si="9"/>
        <v>0</v>
      </c>
      <c r="N68" s="55"/>
      <c r="O68" s="55"/>
      <c r="P68" s="55"/>
      <c r="Q68" s="95"/>
      <c r="R68" s="53"/>
      <c r="S68" s="53"/>
      <c r="T68" s="53"/>
      <c r="U68" s="53"/>
    </row>
    <row r="69" spans="1:21" ht="24.75" customHeight="1">
      <c r="A69" s="333"/>
      <c r="B69" s="54" t="s">
        <v>247</v>
      </c>
      <c r="C69" s="55"/>
      <c r="D69" s="58"/>
      <c r="E69" s="60">
        <f t="shared" si="4"/>
        <v>0</v>
      </c>
      <c r="F69" s="60">
        <f t="shared" si="5"/>
        <v>0</v>
      </c>
      <c r="G69" s="60">
        <f t="shared" si="6"/>
        <v>0</v>
      </c>
      <c r="H69" s="60">
        <f t="shared" si="7"/>
        <v>0</v>
      </c>
      <c r="I69" s="60">
        <f t="shared" si="8"/>
        <v>0</v>
      </c>
      <c r="J69" s="55"/>
      <c r="K69" s="55"/>
      <c r="L69" s="55"/>
      <c r="M69" s="60">
        <f t="shared" si="9"/>
        <v>0</v>
      </c>
      <c r="N69" s="55"/>
      <c r="O69" s="55"/>
      <c r="P69" s="55"/>
      <c r="Q69" s="95"/>
      <c r="R69" s="53"/>
      <c r="S69" s="53"/>
      <c r="T69" s="53"/>
      <c r="U69" s="53"/>
    </row>
    <row r="70" spans="1:21" ht="26.25" customHeight="1">
      <c r="A70" s="333"/>
      <c r="B70" s="54" t="s">
        <v>391</v>
      </c>
      <c r="C70" s="55"/>
      <c r="D70" s="58" t="s">
        <v>246</v>
      </c>
      <c r="E70" s="60">
        <f t="shared" si="4"/>
        <v>0</v>
      </c>
      <c r="F70" s="60">
        <f t="shared" si="5"/>
        <v>0</v>
      </c>
      <c r="G70" s="60">
        <f t="shared" si="6"/>
        <v>0</v>
      </c>
      <c r="H70" s="60">
        <f t="shared" si="7"/>
        <v>0</v>
      </c>
      <c r="I70" s="60">
        <f t="shared" si="8"/>
        <v>0</v>
      </c>
      <c r="J70" s="55"/>
      <c r="K70" s="55"/>
      <c r="L70" s="55"/>
      <c r="M70" s="60">
        <f t="shared" si="9"/>
        <v>0</v>
      </c>
      <c r="N70" s="55"/>
      <c r="O70" s="55"/>
      <c r="P70" s="55"/>
      <c r="Q70" s="95"/>
      <c r="R70" s="53"/>
      <c r="S70" s="53"/>
      <c r="T70" s="53"/>
      <c r="U70" s="53"/>
    </row>
    <row r="71" spans="1:21" ht="14.25" customHeight="1">
      <c r="A71" s="333"/>
      <c r="B71" s="59" t="s">
        <v>402</v>
      </c>
      <c r="C71" s="96"/>
      <c r="D71" s="96"/>
      <c r="E71" s="60">
        <f t="shared" si="4"/>
        <v>130000</v>
      </c>
      <c r="F71" s="60">
        <f t="shared" si="5"/>
        <v>19500</v>
      </c>
      <c r="G71" s="60">
        <f t="shared" si="6"/>
        <v>110500</v>
      </c>
      <c r="H71" s="60">
        <f t="shared" si="7"/>
        <v>130000</v>
      </c>
      <c r="I71" s="60">
        <f t="shared" si="8"/>
        <v>19500</v>
      </c>
      <c r="J71" s="60">
        <f>SUM(J72:J72)</f>
        <v>0</v>
      </c>
      <c r="K71" s="60">
        <f>SUM(K72:K72)</f>
        <v>0</v>
      </c>
      <c r="L71" s="60">
        <f>SUM(L72:L72)</f>
        <v>19500</v>
      </c>
      <c r="M71" s="60">
        <f t="shared" si="9"/>
        <v>110500</v>
      </c>
      <c r="N71" s="60">
        <f>SUM(N72:N72)</f>
        <v>0</v>
      </c>
      <c r="O71" s="60">
        <f>SUM(O72:O72)</f>
        <v>0</v>
      </c>
      <c r="P71" s="60">
        <f>SUM(P72:P72)</f>
        <v>0</v>
      </c>
      <c r="Q71" s="62">
        <f>SUM(Q72:Q72)</f>
        <v>110500</v>
      </c>
      <c r="R71" s="53"/>
      <c r="S71" s="53"/>
      <c r="T71" s="53"/>
      <c r="U71" s="53"/>
    </row>
    <row r="72" spans="1:21" ht="14.25" customHeight="1">
      <c r="A72" s="333"/>
      <c r="B72" s="63" t="s">
        <v>194</v>
      </c>
      <c r="C72" s="97"/>
      <c r="D72" s="97"/>
      <c r="E72" s="65">
        <f t="shared" si="4"/>
        <v>130000</v>
      </c>
      <c r="F72" s="65">
        <f t="shared" si="5"/>
        <v>19500</v>
      </c>
      <c r="G72" s="65">
        <f t="shared" si="6"/>
        <v>110500</v>
      </c>
      <c r="H72" s="65">
        <f t="shared" si="7"/>
        <v>130000</v>
      </c>
      <c r="I72" s="65">
        <f t="shared" si="8"/>
        <v>19500</v>
      </c>
      <c r="J72" s="64">
        <v>0</v>
      </c>
      <c r="K72" s="64">
        <v>0</v>
      </c>
      <c r="L72" s="64">
        <v>19500</v>
      </c>
      <c r="M72" s="65">
        <f t="shared" si="9"/>
        <v>110500</v>
      </c>
      <c r="N72" s="64">
        <v>0</v>
      </c>
      <c r="O72" s="64">
        <v>0</v>
      </c>
      <c r="P72" s="64">
        <v>0</v>
      </c>
      <c r="Q72" s="66">
        <v>110500</v>
      </c>
      <c r="R72" s="53"/>
      <c r="S72" s="53"/>
      <c r="T72" s="53"/>
      <c r="U72" s="53"/>
    </row>
    <row r="73" spans="1:17" ht="18" customHeight="1">
      <c r="A73" s="332" t="s">
        <v>222</v>
      </c>
      <c r="B73" s="49" t="s">
        <v>245</v>
      </c>
      <c r="C73" s="85"/>
      <c r="D73" s="85"/>
      <c r="E73" s="98">
        <f t="shared" si="4"/>
        <v>0</v>
      </c>
      <c r="F73" s="98">
        <f t="shared" si="5"/>
        <v>0</v>
      </c>
      <c r="G73" s="98">
        <f t="shared" si="6"/>
        <v>0</v>
      </c>
      <c r="H73" s="98">
        <f t="shared" si="7"/>
        <v>0</v>
      </c>
      <c r="I73" s="98">
        <f t="shared" si="8"/>
        <v>0</v>
      </c>
      <c r="J73" s="85"/>
      <c r="K73" s="85"/>
      <c r="L73" s="85"/>
      <c r="M73" s="98">
        <f t="shared" si="9"/>
        <v>0</v>
      </c>
      <c r="N73" s="85"/>
      <c r="O73" s="85"/>
      <c r="P73" s="85"/>
      <c r="Q73" s="99"/>
    </row>
    <row r="74" spans="1:17" ht="14.25" customHeight="1">
      <c r="A74" s="333"/>
      <c r="B74" s="54" t="s">
        <v>255</v>
      </c>
      <c r="C74" s="55"/>
      <c r="D74" s="55"/>
      <c r="E74" s="60">
        <f t="shared" si="4"/>
        <v>0</v>
      </c>
      <c r="F74" s="60">
        <f t="shared" si="5"/>
        <v>0</v>
      </c>
      <c r="G74" s="60">
        <f t="shared" si="6"/>
        <v>0</v>
      </c>
      <c r="H74" s="60">
        <f t="shared" si="7"/>
        <v>0</v>
      </c>
      <c r="I74" s="60">
        <f t="shared" si="8"/>
        <v>0</v>
      </c>
      <c r="J74" s="55"/>
      <c r="K74" s="55"/>
      <c r="L74" s="55"/>
      <c r="M74" s="60">
        <f t="shared" si="9"/>
        <v>0</v>
      </c>
      <c r="N74" s="55"/>
      <c r="O74" s="55"/>
      <c r="P74" s="55"/>
      <c r="Q74" s="95"/>
    </row>
    <row r="75" spans="1:17" ht="25.5" customHeight="1">
      <c r="A75" s="333"/>
      <c r="B75" s="54" t="s">
        <v>247</v>
      </c>
      <c r="C75" s="55"/>
      <c r="D75" s="58"/>
      <c r="E75" s="60">
        <f t="shared" si="4"/>
        <v>0</v>
      </c>
      <c r="F75" s="60">
        <f t="shared" si="5"/>
        <v>0</v>
      </c>
      <c r="G75" s="60">
        <f t="shared" si="6"/>
        <v>0</v>
      </c>
      <c r="H75" s="60">
        <f t="shared" si="7"/>
        <v>0</v>
      </c>
      <c r="I75" s="60">
        <f t="shared" si="8"/>
        <v>0</v>
      </c>
      <c r="J75" s="55"/>
      <c r="K75" s="55"/>
      <c r="L75" s="55"/>
      <c r="M75" s="60">
        <f t="shared" si="9"/>
        <v>0</v>
      </c>
      <c r="N75" s="55"/>
      <c r="O75" s="55"/>
      <c r="P75" s="55"/>
      <c r="Q75" s="95"/>
    </row>
    <row r="76" spans="1:17" ht="25.5" customHeight="1">
      <c r="A76" s="333"/>
      <c r="B76" s="54" t="s">
        <v>390</v>
      </c>
      <c r="C76" s="55"/>
      <c r="D76" s="58" t="s">
        <v>246</v>
      </c>
      <c r="E76" s="60">
        <f t="shared" si="4"/>
        <v>0</v>
      </c>
      <c r="F76" s="60">
        <f t="shared" si="5"/>
        <v>0</v>
      </c>
      <c r="G76" s="60">
        <f t="shared" si="6"/>
        <v>0</v>
      </c>
      <c r="H76" s="60">
        <f t="shared" si="7"/>
        <v>0</v>
      </c>
      <c r="I76" s="60">
        <f t="shared" si="8"/>
        <v>0</v>
      </c>
      <c r="J76" s="55"/>
      <c r="K76" s="55"/>
      <c r="L76" s="55"/>
      <c r="M76" s="60">
        <f t="shared" si="9"/>
        <v>0</v>
      </c>
      <c r="N76" s="55"/>
      <c r="O76" s="55"/>
      <c r="P76" s="55"/>
      <c r="Q76" s="95"/>
    </row>
    <row r="77" spans="1:17" ht="14.25" customHeight="1">
      <c r="A77" s="333"/>
      <c r="B77" s="59" t="s">
        <v>402</v>
      </c>
      <c r="C77" s="96"/>
      <c r="D77" s="96"/>
      <c r="E77" s="60">
        <f t="shared" si="4"/>
        <v>48525</v>
      </c>
      <c r="F77" s="60">
        <f>I77</f>
        <v>6025</v>
      </c>
      <c r="G77" s="60">
        <f t="shared" si="6"/>
        <v>42500</v>
      </c>
      <c r="H77" s="60">
        <f t="shared" si="7"/>
        <v>48525</v>
      </c>
      <c r="I77" s="60">
        <f t="shared" si="8"/>
        <v>6025</v>
      </c>
      <c r="J77" s="60">
        <f>SUM(J78:J78)</f>
        <v>0</v>
      </c>
      <c r="K77" s="60">
        <f>SUM(K78:K78)</f>
        <v>0</v>
      </c>
      <c r="L77" s="60">
        <v>6025</v>
      </c>
      <c r="M77" s="60">
        <f t="shared" si="9"/>
        <v>42500</v>
      </c>
      <c r="N77" s="60">
        <f>SUM(N78:N78)</f>
        <v>0</v>
      </c>
      <c r="O77" s="60">
        <f>SUM(O78:O78)</f>
        <v>0</v>
      </c>
      <c r="P77" s="60">
        <f>SUM(P78:P78)</f>
        <v>0</v>
      </c>
      <c r="Q77" s="62">
        <f>SUM(Q78:Q78)</f>
        <v>42500</v>
      </c>
    </row>
    <row r="78" spans="1:17" ht="15" customHeight="1">
      <c r="A78" s="334"/>
      <c r="B78" s="90" t="s">
        <v>194</v>
      </c>
      <c r="C78" s="100"/>
      <c r="D78" s="100"/>
      <c r="E78" s="92">
        <f t="shared" si="4"/>
        <v>48525</v>
      </c>
      <c r="F78" s="92">
        <f t="shared" si="5"/>
        <v>6025</v>
      </c>
      <c r="G78" s="92">
        <f t="shared" si="6"/>
        <v>42500</v>
      </c>
      <c r="H78" s="92">
        <f t="shared" si="7"/>
        <v>48525</v>
      </c>
      <c r="I78" s="92">
        <f t="shared" si="8"/>
        <v>6025</v>
      </c>
      <c r="J78" s="91">
        <v>0</v>
      </c>
      <c r="K78" s="91">
        <v>0</v>
      </c>
      <c r="L78" s="91">
        <v>6025</v>
      </c>
      <c r="M78" s="92">
        <f t="shared" si="9"/>
        <v>42500</v>
      </c>
      <c r="N78" s="91">
        <v>0</v>
      </c>
      <c r="O78" s="91">
        <v>0</v>
      </c>
      <c r="P78" s="91">
        <v>0</v>
      </c>
      <c r="Q78" s="101">
        <v>42500</v>
      </c>
    </row>
    <row r="79" spans="1:17" ht="18.75" customHeight="1">
      <c r="A79" s="333" t="s">
        <v>315</v>
      </c>
      <c r="B79" s="49" t="s">
        <v>245</v>
      </c>
      <c r="C79" s="50"/>
      <c r="D79" s="50"/>
      <c r="E79" s="68">
        <f t="shared" si="4"/>
        <v>0</v>
      </c>
      <c r="F79" s="68">
        <f t="shared" si="5"/>
        <v>0</v>
      </c>
      <c r="G79" s="68">
        <f t="shared" si="6"/>
        <v>0</v>
      </c>
      <c r="H79" s="68">
        <f t="shared" si="7"/>
        <v>0</v>
      </c>
      <c r="I79" s="68">
        <f t="shared" si="8"/>
        <v>0</v>
      </c>
      <c r="J79" s="50"/>
      <c r="K79" s="50"/>
      <c r="L79" s="50"/>
      <c r="M79" s="68">
        <f t="shared" si="9"/>
        <v>0</v>
      </c>
      <c r="N79" s="50"/>
      <c r="O79" s="50"/>
      <c r="P79" s="50"/>
      <c r="Q79" s="94"/>
    </row>
    <row r="80" spans="1:17" ht="28.5" customHeight="1">
      <c r="A80" s="333"/>
      <c r="B80" s="54" t="s">
        <v>336</v>
      </c>
      <c r="C80" s="55"/>
      <c r="D80" s="55"/>
      <c r="E80" s="60">
        <f t="shared" si="4"/>
        <v>0</v>
      </c>
      <c r="F80" s="60">
        <f t="shared" si="5"/>
        <v>0</v>
      </c>
      <c r="G80" s="60">
        <f t="shared" si="6"/>
        <v>0</v>
      </c>
      <c r="H80" s="60">
        <f t="shared" si="7"/>
        <v>0</v>
      </c>
      <c r="I80" s="60">
        <f t="shared" si="8"/>
        <v>0</v>
      </c>
      <c r="J80" s="55"/>
      <c r="K80" s="55"/>
      <c r="L80" s="55"/>
      <c r="M80" s="60">
        <f t="shared" si="9"/>
        <v>0</v>
      </c>
      <c r="N80" s="55"/>
      <c r="O80" s="55"/>
      <c r="P80" s="55"/>
      <c r="Q80" s="95"/>
    </row>
    <row r="81" spans="1:17" ht="39.75" customHeight="1">
      <c r="A81" s="333"/>
      <c r="B81" s="54" t="s">
        <v>361</v>
      </c>
      <c r="C81" s="55"/>
      <c r="D81" s="58"/>
      <c r="E81" s="60">
        <f t="shared" si="4"/>
        <v>0</v>
      </c>
      <c r="F81" s="60">
        <f t="shared" si="5"/>
        <v>0</v>
      </c>
      <c r="G81" s="60">
        <f t="shared" si="6"/>
        <v>0</v>
      </c>
      <c r="H81" s="60">
        <f t="shared" si="7"/>
        <v>0</v>
      </c>
      <c r="I81" s="60">
        <f t="shared" si="8"/>
        <v>0</v>
      </c>
      <c r="J81" s="55"/>
      <c r="K81" s="55"/>
      <c r="L81" s="55"/>
      <c r="M81" s="60">
        <f t="shared" si="9"/>
        <v>0</v>
      </c>
      <c r="N81" s="55"/>
      <c r="O81" s="55"/>
      <c r="P81" s="55"/>
      <c r="Q81" s="95"/>
    </row>
    <row r="82" spans="1:17" ht="24.75" customHeight="1">
      <c r="A82" s="333"/>
      <c r="B82" s="54" t="s">
        <v>399</v>
      </c>
      <c r="C82" s="55"/>
      <c r="D82" s="58" t="s">
        <v>337</v>
      </c>
      <c r="E82" s="60">
        <f t="shared" si="4"/>
        <v>0</v>
      </c>
      <c r="F82" s="60">
        <f t="shared" si="5"/>
        <v>0</v>
      </c>
      <c r="G82" s="60">
        <f t="shared" si="6"/>
        <v>0</v>
      </c>
      <c r="H82" s="60">
        <f t="shared" si="7"/>
        <v>0</v>
      </c>
      <c r="I82" s="60">
        <f t="shared" si="8"/>
        <v>0</v>
      </c>
      <c r="J82" s="55"/>
      <c r="K82" s="55"/>
      <c r="L82" s="55"/>
      <c r="M82" s="60">
        <f t="shared" si="9"/>
        <v>0</v>
      </c>
      <c r="N82" s="55"/>
      <c r="O82" s="55"/>
      <c r="P82" s="55"/>
      <c r="Q82" s="95"/>
    </row>
    <row r="83" spans="1:17" ht="16.5" customHeight="1">
      <c r="A83" s="333"/>
      <c r="B83" s="59" t="s">
        <v>406</v>
      </c>
      <c r="C83" s="96"/>
      <c r="D83" s="96"/>
      <c r="E83" s="60">
        <f t="shared" si="4"/>
        <v>47261</v>
      </c>
      <c r="F83" s="60">
        <f t="shared" si="5"/>
        <v>7089</v>
      </c>
      <c r="G83" s="60">
        <f t="shared" si="6"/>
        <v>40172</v>
      </c>
      <c r="H83" s="60">
        <f t="shared" si="7"/>
        <v>47261</v>
      </c>
      <c r="I83" s="60">
        <f t="shared" si="8"/>
        <v>7089</v>
      </c>
      <c r="J83" s="60">
        <f>SUM(J84:J84)</f>
        <v>0</v>
      </c>
      <c r="K83" s="60">
        <f>SUM(K84:K84)</f>
        <v>0</v>
      </c>
      <c r="L83" s="60">
        <v>7089</v>
      </c>
      <c r="M83" s="60">
        <f t="shared" si="9"/>
        <v>40172</v>
      </c>
      <c r="N83" s="60">
        <f>SUM(N84:N84)</f>
        <v>0</v>
      </c>
      <c r="O83" s="60">
        <f>SUM(O84:O84)</f>
        <v>0</v>
      </c>
      <c r="P83" s="60">
        <f>SUM(P84:P84)</f>
        <v>0</v>
      </c>
      <c r="Q83" s="62">
        <v>40172</v>
      </c>
    </row>
    <row r="84" spans="1:17" ht="15" customHeight="1">
      <c r="A84" s="333"/>
      <c r="B84" s="63" t="s">
        <v>194</v>
      </c>
      <c r="C84" s="97"/>
      <c r="D84" s="97"/>
      <c r="E84" s="65">
        <f t="shared" si="4"/>
        <v>47261</v>
      </c>
      <c r="F84" s="65">
        <f t="shared" si="5"/>
        <v>7089</v>
      </c>
      <c r="G84" s="65">
        <f t="shared" si="6"/>
        <v>40172</v>
      </c>
      <c r="H84" s="65">
        <f t="shared" si="7"/>
        <v>47261</v>
      </c>
      <c r="I84" s="65">
        <f t="shared" si="8"/>
        <v>7089</v>
      </c>
      <c r="J84" s="64">
        <v>0</v>
      </c>
      <c r="K84" s="64">
        <v>0</v>
      </c>
      <c r="L84" s="64">
        <v>7089</v>
      </c>
      <c r="M84" s="65">
        <f t="shared" si="9"/>
        <v>40172</v>
      </c>
      <c r="N84" s="64">
        <v>0</v>
      </c>
      <c r="O84" s="64">
        <v>0</v>
      </c>
      <c r="P84" s="64">
        <v>0</v>
      </c>
      <c r="Q84" s="66">
        <v>40172</v>
      </c>
    </row>
    <row r="85" spans="1:20" ht="15" customHeight="1">
      <c r="A85" s="371" t="s">
        <v>338</v>
      </c>
      <c r="B85" s="137" t="s">
        <v>268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9"/>
      <c r="R85" s="53"/>
      <c r="S85" s="53"/>
      <c r="T85" s="53"/>
    </row>
    <row r="86" spans="1:20" ht="15" customHeight="1">
      <c r="A86" s="372"/>
      <c r="B86" s="96" t="s">
        <v>269</v>
      </c>
      <c r="C86" s="368" t="s">
        <v>288</v>
      </c>
      <c r="D86" s="369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1"/>
      <c r="R86" s="53"/>
      <c r="S86" s="53"/>
      <c r="T86" s="53"/>
    </row>
    <row r="87" spans="1:20" ht="32.25" customHeight="1">
      <c r="A87" s="372"/>
      <c r="B87" s="54" t="s">
        <v>362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1"/>
      <c r="R87" s="53"/>
      <c r="S87" s="53"/>
      <c r="T87" s="53"/>
    </row>
    <row r="88" spans="1:20" ht="33.75" customHeight="1">
      <c r="A88" s="372"/>
      <c r="B88" s="142" t="s">
        <v>270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1"/>
      <c r="R88" s="53"/>
      <c r="S88" s="53"/>
      <c r="T88" s="53"/>
    </row>
    <row r="89" spans="1:20" ht="15" customHeight="1">
      <c r="A89" s="372"/>
      <c r="B89" s="96" t="s">
        <v>389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  <c r="R89" s="53"/>
      <c r="S89" s="53"/>
      <c r="T89" s="53"/>
    </row>
    <row r="90" spans="1:20" ht="15" customHeight="1">
      <c r="A90" s="372"/>
      <c r="B90" s="96" t="s">
        <v>271</v>
      </c>
      <c r="C90" s="83" t="s">
        <v>287</v>
      </c>
      <c r="D90" s="140" t="s">
        <v>286</v>
      </c>
      <c r="E90" s="60">
        <f aca="true" t="shared" si="10" ref="E90:Q90">E92+E93</f>
        <v>436511</v>
      </c>
      <c r="F90" s="60">
        <f t="shared" si="10"/>
        <v>60545</v>
      </c>
      <c r="G90" s="60">
        <f t="shared" si="10"/>
        <v>375966</v>
      </c>
      <c r="H90" s="60">
        <f t="shared" si="10"/>
        <v>436511</v>
      </c>
      <c r="I90" s="60">
        <f t="shared" si="10"/>
        <v>60545</v>
      </c>
      <c r="J90" s="60">
        <f t="shared" si="10"/>
        <v>0</v>
      </c>
      <c r="K90" s="60">
        <f t="shared" si="10"/>
        <v>0</v>
      </c>
      <c r="L90" s="60">
        <f>L92+L93</f>
        <v>60545</v>
      </c>
      <c r="M90" s="60">
        <f t="shared" si="10"/>
        <v>375966</v>
      </c>
      <c r="N90" s="60">
        <f t="shared" si="10"/>
        <v>0</v>
      </c>
      <c r="O90" s="60">
        <f t="shared" si="10"/>
        <v>0</v>
      </c>
      <c r="P90" s="60">
        <f t="shared" si="10"/>
        <v>0</v>
      </c>
      <c r="Q90" s="62">
        <f t="shared" si="10"/>
        <v>375966</v>
      </c>
      <c r="R90" s="53"/>
      <c r="S90" s="53"/>
      <c r="T90" s="53"/>
    </row>
    <row r="91" spans="1:20" ht="3.75" customHeight="1">
      <c r="A91" s="372"/>
      <c r="B91" s="96"/>
      <c r="C91" s="83"/>
      <c r="D91" s="143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2"/>
      <c r="R91" s="53"/>
      <c r="S91" s="53"/>
      <c r="T91" s="53"/>
    </row>
    <row r="92" spans="1:20" ht="13.5" customHeight="1">
      <c r="A92" s="372"/>
      <c r="B92" s="96" t="s">
        <v>366</v>
      </c>
      <c r="C92" s="140"/>
      <c r="D92" s="140"/>
      <c r="E92" s="60">
        <f>F92+G92</f>
        <v>265159</v>
      </c>
      <c r="F92" s="60">
        <f>I92</f>
        <v>30095</v>
      </c>
      <c r="G92" s="60">
        <f>Q92</f>
        <v>235064</v>
      </c>
      <c r="H92" s="60">
        <f>F92+G92</f>
        <v>265159</v>
      </c>
      <c r="I92" s="60">
        <v>30095</v>
      </c>
      <c r="J92" s="60"/>
      <c r="K92" s="60"/>
      <c r="L92" s="60">
        <v>30095</v>
      </c>
      <c r="M92" s="60">
        <f>Q92</f>
        <v>235064</v>
      </c>
      <c r="N92" s="60"/>
      <c r="O92" s="60"/>
      <c r="P92" s="60"/>
      <c r="Q92" s="62">
        <v>235064</v>
      </c>
      <c r="R92" s="53"/>
      <c r="S92" s="53"/>
      <c r="T92" s="104">
        <f>P148-6250000</f>
        <v>-6250000</v>
      </c>
    </row>
    <row r="93" spans="1:20" ht="12.75" customHeight="1">
      <c r="A93" s="373"/>
      <c r="B93" s="230" t="s">
        <v>367</v>
      </c>
      <c r="C93" s="231"/>
      <c r="D93" s="231"/>
      <c r="E93" s="92">
        <f>F93+G93</f>
        <v>171352</v>
      </c>
      <c r="F93" s="92">
        <f>I93</f>
        <v>30450</v>
      </c>
      <c r="G93" s="92">
        <f>Q93</f>
        <v>140902</v>
      </c>
      <c r="H93" s="92">
        <f>G93+F93</f>
        <v>171352</v>
      </c>
      <c r="I93" s="92">
        <f>L93</f>
        <v>30450</v>
      </c>
      <c r="J93" s="92"/>
      <c r="K93" s="92"/>
      <c r="L93" s="92">
        <v>30450</v>
      </c>
      <c r="M93" s="92">
        <f>Q93</f>
        <v>140902</v>
      </c>
      <c r="N93" s="92"/>
      <c r="O93" s="92"/>
      <c r="P93" s="92"/>
      <c r="Q93" s="93">
        <v>140902</v>
      </c>
      <c r="R93" s="53"/>
      <c r="S93" s="53"/>
      <c r="T93" s="104"/>
    </row>
    <row r="94" spans="1:17" ht="21" customHeight="1">
      <c r="A94" s="333" t="s">
        <v>346</v>
      </c>
      <c r="B94" s="67" t="s">
        <v>245</v>
      </c>
      <c r="C94" s="50"/>
      <c r="D94" s="50"/>
      <c r="E94" s="68">
        <f aca="true" t="shared" si="11" ref="E94:E100">G94+F94</f>
        <v>0</v>
      </c>
      <c r="F94" s="68">
        <f aca="true" t="shared" si="12" ref="F94:F100">I94</f>
        <v>0</v>
      </c>
      <c r="G94" s="68">
        <f>M94</f>
        <v>0</v>
      </c>
      <c r="H94" s="68">
        <f aca="true" t="shared" si="13" ref="H94:H100">I94+M94</f>
        <v>0</v>
      </c>
      <c r="I94" s="68">
        <f aca="true" t="shared" si="14" ref="I94:I100">J94+K94+L94</f>
        <v>0</v>
      </c>
      <c r="J94" s="50"/>
      <c r="K94" s="50"/>
      <c r="L94" s="50"/>
      <c r="M94" s="68">
        <f>N94+O94+P94+Q94</f>
        <v>0</v>
      </c>
      <c r="N94" s="50"/>
      <c r="O94" s="50"/>
      <c r="P94" s="50"/>
      <c r="Q94" s="94"/>
    </row>
    <row r="95" spans="1:17" ht="29.25" customHeight="1">
      <c r="A95" s="333"/>
      <c r="B95" s="54" t="s">
        <v>336</v>
      </c>
      <c r="C95" s="55"/>
      <c r="D95" s="55"/>
      <c r="E95" s="60">
        <f t="shared" si="11"/>
        <v>0</v>
      </c>
      <c r="F95" s="60">
        <f t="shared" si="12"/>
        <v>0</v>
      </c>
      <c r="G95" s="60">
        <f>M95</f>
        <v>0</v>
      </c>
      <c r="H95" s="60">
        <f t="shared" si="13"/>
        <v>0</v>
      </c>
      <c r="I95" s="60">
        <f t="shared" si="14"/>
        <v>0</v>
      </c>
      <c r="J95" s="55"/>
      <c r="K95" s="55"/>
      <c r="L95" s="55"/>
      <c r="M95" s="60">
        <f>N95+O95+P95+Q95</f>
        <v>0</v>
      </c>
      <c r="N95" s="55"/>
      <c r="O95" s="55"/>
      <c r="P95" s="55"/>
      <c r="Q95" s="95"/>
    </row>
    <row r="96" spans="1:17" ht="39.75" customHeight="1">
      <c r="A96" s="333"/>
      <c r="B96" s="54" t="s">
        <v>343</v>
      </c>
      <c r="C96" s="55"/>
      <c r="D96" s="58"/>
      <c r="E96" s="60">
        <f t="shared" si="11"/>
        <v>0</v>
      </c>
      <c r="F96" s="60">
        <f t="shared" si="12"/>
        <v>0</v>
      </c>
      <c r="G96" s="60">
        <f>M96</f>
        <v>0</v>
      </c>
      <c r="H96" s="60">
        <f t="shared" si="13"/>
        <v>0</v>
      </c>
      <c r="I96" s="60">
        <f t="shared" si="14"/>
        <v>0</v>
      </c>
      <c r="J96" s="55"/>
      <c r="K96" s="55"/>
      <c r="L96" s="55"/>
      <c r="M96" s="60">
        <f>N96+O96+P96+Q96</f>
        <v>0</v>
      </c>
      <c r="N96" s="55"/>
      <c r="O96" s="55"/>
      <c r="P96" s="55"/>
      <c r="Q96" s="95"/>
    </row>
    <row r="97" spans="1:17" ht="24.75" customHeight="1">
      <c r="A97" s="333"/>
      <c r="B97" s="54" t="s">
        <v>386</v>
      </c>
      <c r="C97" s="55"/>
      <c r="D97" s="58" t="s">
        <v>344</v>
      </c>
      <c r="E97" s="60">
        <f t="shared" si="11"/>
        <v>0</v>
      </c>
      <c r="F97" s="60">
        <f t="shared" si="12"/>
        <v>0</v>
      </c>
      <c r="G97" s="60">
        <f>M97</f>
        <v>0</v>
      </c>
      <c r="H97" s="60">
        <f t="shared" si="13"/>
        <v>0</v>
      </c>
      <c r="I97" s="60">
        <f t="shared" si="14"/>
        <v>0</v>
      </c>
      <c r="J97" s="55"/>
      <c r="K97" s="55"/>
      <c r="L97" s="55"/>
      <c r="M97" s="60">
        <f>N97+O97+P97+Q97</f>
        <v>0</v>
      </c>
      <c r="N97" s="55"/>
      <c r="O97" s="55"/>
      <c r="P97" s="55"/>
      <c r="Q97" s="95"/>
    </row>
    <row r="98" spans="1:17" ht="13.5" customHeight="1">
      <c r="A98" s="333"/>
      <c r="B98" s="59" t="s">
        <v>210</v>
      </c>
      <c r="C98" s="96"/>
      <c r="D98" s="96"/>
      <c r="E98" s="60">
        <f t="shared" si="11"/>
        <v>196963</v>
      </c>
      <c r="F98" s="60">
        <f>F99</f>
        <v>25113</v>
      </c>
      <c r="G98" s="60">
        <f>G99+G100</f>
        <v>171850</v>
      </c>
      <c r="H98" s="60">
        <f>I98+M98</f>
        <v>196963</v>
      </c>
      <c r="I98" s="60">
        <f>J98+K98+L98</f>
        <v>25113</v>
      </c>
      <c r="J98" s="60">
        <f>SUM(J100:J100)</f>
        <v>0</v>
      </c>
      <c r="K98" s="60">
        <f>SUM(K100:K100)</f>
        <v>0</v>
      </c>
      <c r="L98" s="60">
        <f>L99+L100</f>
        <v>25113</v>
      </c>
      <c r="M98" s="60">
        <f>M99+M100</f>
        <v>171850</v>
      </c>
      <c r="N98" s="60">
        <f>SUM(N100:N100)</f>
        <v>0</v>
      </c>
      <c r="O98" s="60">
        <f>SUM(O100:O100)</f>
        <v>0</v>
      </c>
      <c r="P98" s="60">
        <f>SUM(P100:P100)</f>
        <v>0</v>
      </c>
      <c r="Q98" s="62">
        <f>Q99+Q100</f>
        <v>171850</v>
      </c>
    </row>
    <row r="99" spans="1:17" ht="13.5" customHeight="1">
      <c r="A99" s="333"/>
      <c r="B99" s="63" t="s">
        <v>194</v>
      </c>
      <c r="C99" s="97"/>
      <c r="D99" s="97"/>
      <c r="E99" s="65">
        <f>G99+F99</f>
        <v>155063</v>
      </c>
      <c r="F99" s="65">
        <f>I99</f>
        <v>25113</v>
      </c>
      <c r="G99" s="65">
        <v>129950</v>
      </c>
      <c r="H99" s="65">
        <f>I99+M99</f>
        <v>155063</v>
      </c>
      <c r="I99" s="65">
        <f>L99</f>
        <v>25113</v>
      </c>
      <c r="J99" s="64">
        <v>0</v>
      </c>
      <c r="K99" s="64">
        <v>0</v>
      </c>
      <c r="L99" s="64">
        <v>25113</v>
      </c>
      <c r="M99" s="65">
        <f>Q99</f>
        <v>129950</v>
      </c>
      <c r="N99" s="64">
        <v>0</v>
      </c>
      <c r="O99" s="64">
        <v>0</v>
      </c>
      <c r="P99" s="64">
        <v>0</v>
      </c>
      <c r="Q99" s="66">
        <v>129950</v>
      </c>
    </row>
    <row r="100" spans="1:17" ht="13.5" customHeight="1">
      <c r="A100" s="333"/>
      <c r="B100" s="63" t="s">
        <v>241</v>
      </c>
      <c r="C100" s="97"/>
      <c r="D100" s="97"/>
      <c r="E100" s="65">
        <f t="shared" si="11"/>
        <v>41900</v>
      </c>
      <c r="F100" s="65">
        <f t="shared" si="12"/>
        <v>0</v>
      </c>
      <c r="G100" s="65">
        <v>41900</v>
      </c>
      <c r="H100" s="65">
        <f t="shared" si="13"/>
        <v>41900</v>
      </c>
      <c r="I100" s="65">
        <f t="shared" si="14"/>
        <v>0</v>
      </c>
      <c r="J100" s="64">
        <v>0</v>
      </c>
      <c r="K100" s="64">
        <v>0</v>
      </c>
      <c r="L100" s="64">
        <v>0</v>
      </c>
      <c r="M100" s="65">
        <f>Q100</f>
        <v>41900</v>
      </c>
      <c r="N100" s="64">
        <v>0</v>
      </c>
      <c r="O100" s="64">
        <v>0</v>
      </c>
      <c r="P100" s="64">
        <v>0</v>
      </c>
      <c r="Q100" s="66">
        <v>41900</v>
      </c>
    </row>
    <row r="101" spans="1:17" ht="20.25" customHeight="1">
      <c r="A101" s="338" t="s">
        <v>371</v>
      </c>
      <c r="B101" s="267" t="s">
        <v>245</v>
      </c>
      <c r="C101" s="34"/>
      <c r="D101" s="34"/>
      <c r="E101" s="35"/>
      <c r="F101" s="35"/>
      <c r="G101" s="35"/>
      <c r="H101" s="35"/>
      <c r="I101" s="35"/>
      <c r="J101" s="268"/>
      <c r="K101" s="268"/>
      <c r="L101" s="268"/>
      <c r="M101" s="35"/>
      <c r="N101" s="268"/>
      <c r="O101" s="268"/>
      <c r="P101" s="268"/>
      <c r="Q101" s="269"/>
    </row>
    <row r="102" spans="1:17" ht="18" customHeight="1">
      <c r="A102" s="339"/>
      <c r="B102" s="270" t="s">
        <v>368</v>
      </c>
      <c r="C102" s="5"/>
      <c r="D102" s="5"/>
      <c r="E102" s="8"/>
      <c r="F102" s="8"/>
      <c r="G102" s="8"/>
      <c r="H102" s="8"/>
      <c r="I102" s="8"/>
      <c r="J102" s="9"/>
      <c r="K102" s="9"/>
      <c r="L102" s="9"/>
      <c r="M102" s="8"/>
      <c r="N102" s="9"/>
      <c r="O102" s="9"/>
      <c r="P102" s="9"/>
      <c r="Q102" s="29"/>
    </row>
    <row r="103" spans="1:17" ht="24" customHeight="1">
      <c r="A103" s="339"/>
      <c r="B103" s="270" t="s">
        <v>369</v>
      </c>
      <c r="C103" s="5"/>
      <c r="D103" s="5"/>
      <c r="E103" s="8"/>
      <c r="F103" s="8"/>
      <c r="G103" s="8"/>
      <c r="H103" s="8"/>
      <c r="I103" s="8"/>
      <c r="J103" s="9"/>
      <c r="K103" s="9"/>
      <c r="L103" s="9"/>
      <c r="M103" s="8"/>
      <c r="N103" s="9"/>
      <c r="O103" s="9"/>
      <c r="P103" s="9"/>
      <c r="Q103" s="29"/>
    </row>
    <row r="104" spans="1:17" ht="39.75" customHeight="1">
      <c r="A104" s="339"/>
      <c r="B104" s="271" t="s">
        <v>387</v>
      </c>
      <c r="C104" s="272"/>
      <c r="D104" s="273" t="s">
        <v>370</v>
      </c>
      <c r="E104" s="274"/>
      <c r="F104" s="274"/>
      <c r="G104" s="8"/>
      <c r="H104" s="8"/>
      <c r="I104" s="8"/>
      <c r="J104" s="9"/>
      <c r="K104" s="9"/>
      <c r="L104" s="9"/>
      <c r="M104" s="8"/>
      <c r="N104" s="9"/>
      <c r="O104" s="9"/>
      <c r="P104" s="9"/>
      <c r="Q104" s="29"/>
    </row>
    <row r="105" spans="1:17" ht="13.5" customHeight="1">
      <c r="A105" s="339"/>
      <c r="B105" s="270" t="s">
        <v>402</v>
      </c>
      <c r="C105" s="5"/>
      <c r="D105" s="5"/>
      <c r="E105" s="8">
        <f>G105+F105</f>
        <v>633787</v>
      </c>
      <c r="F105" s="8">
        <f>I105</f>
        <v>95068</v>
      </c>
      <c r="G105" s="8">
        <f>M105</f>
        <v>538719</v>
      </c>
      <c r="H105" s="8">
        <f>I105+M105</f>
        <v>633787</v>
      </c>
      <c r="I105" s="8">
        <f>SUM(J105:L105)</f>
        <v>95068</v>
      </c>
      <c r="J105" s="9">
        <f>J106</f>
        <v>0</v>
      </c>
      <c r="K105" s="9">
        <f>K106</f>
        <v>0</v>
      </c>
      <c r="L105" s="9">
        <f>L106</f>
        <v>95068</v>
      </c>
      <c r="M105" s="8">
        <f>SUM(N105:Q105)</f>
        <v>538719</v>
      </c>
      <c r="N105" s="9">
        <f>N106</f>
        <v>0</v>
      </c>
      <c r="O105" s="9">
        <f>O106</f>
        <v>0</v>
      </c>
      <c r="P105" s="9">
        <f>P106</f>
        <v>0</v>
      </c>
      <c r="Q105" s="29">
        <f>Q106</f>
        <v>538719</v>
      </c>
    </row>
    <row r="106" spans="1:17" ht="13.5" customHeight="1">
      <c r="A106" s="340"/>
      <c r="B106" s="307" t="s">
        <v>194</v>
      </c>
      <c r="C106" s="36"/>
      <c r="D106" s="36"/>
      <c r="E106" s="37">
        <f>G106+F106</f>
        <v>633787</v>
      </c>
      <c r="F106" s="37">
        <f>I106</f>
        <v>95068</v>
      </c>
      <c r="G106" s="37">
        <f>M106</f>
        <v>538719</v>
      </c>
      <c r="H106" s="37">
        <f>I106+M106</f>
        <v>633787</v>
      </c>
      <c r="I106" s="37">
        <f>SUM(J106:L106)</f>
        <v>95068</v>
      </c>
      <c r="J106" s="38">
        <v>0</v>
      </c>
      <c r="K106" s="38">
        <v>0</v>
      </c>
      <c r="L106" s="38">
        <v>95068</v>
      </c>
      <c r="M106" s="37">
        <f>SUM(N106:Q106)</f>
        <v>538719</v>
      </c>
      <c r="N106" s="38">
        <v>0</v>
      </c>
      <c r="O106" s="38">
        <v>0</v>
      </c>
      <c r="P106" s="38">
        <v>0</v>
      </c>
      <c r="Q106" s="39">
        <f>576547-37828</f>
        <v>538719</v>
      </c>
    </row>
    <row r="107" spans="1:17" ht="25.5" customHeight="1">
      <c r="A107" s="338" t="s">
        <v>378</v>
      </c>
      <c r="B107" s="267" t="s">
        <v>374</v>
      </c>
      <c r="C107" s="34"/>
      <c r="D107" s="34"/>
      <c r="E107" s="35"/>
      <c r="F107" s="35"/>
      <c r="G107" s="35"/>
      <c r="H107" s="35"/>
      <c r="I107" s="35"/>
      <c r="J107" s="268"/>
      <c r="K107" s="268"/>
      <c r="L107" s="268"/>
      <c r="M107" s="35"/>
      <c r="N107" s="268"/>
      <c r="O107" s="268"/>
      <c r="P107" s="268"/>
      <c r="Q107" s="269"/>
    </row>
    <row r="108" spans="1:17" ht="24" customHeight="1">
      <c r="A108" s="339"/>
      <c r="B108" s="271" t="s">
        <v>379</v>
      </c>
      <c r="C108" s="5"/>
      <c r="D108" s="5"/>
      <c r="E108" s="8"/>
      <c r="F108" s="8"/>
      <c r="G108" s="8"/>
      <c r="H108" s="8"/>
      <c r="I108" s="8"/>
      <c r="J108" s="9"/>
      <c r="K108" s="9"/>
      <c r="L108" s="9"/>
      <c r="M108" s="8"/>
      <c r="N108" s="9"/>
      <c r="O108" s="9"/>
      <c r="P108" s="9"/>
      <c r="Q108" s="29"/>
    </row>
    <row r="109" spans="1:17" ht="22.5" customHeight="1">
      <c r="A109" s="339"/>
      <c r="B109" s="271" t="s">
        <v>380</v>
      </c>
      <c r="C109" s="5"/>
      <c r="D109" s="5"/>
      <c r="E109" s="8"/>
      <c r="F109" s="8"/>
      <c r="G109" s="8"/>
      <c r="H109" s="8"/>
      <c r="I109" s="8"/>
      <c r="J109" s="9"/>
      <c r="K109" s="9"/>
      <c r="L109" s="9"/>
      <c r="M109" s="8"/>
      <c r="N109" s="9"/>
      <c r="O109" s="9"/>
      <c r="P109" s="9"/>
      <c r="Q109" s="29"/>
    </row>
    <row r="110" spans="1:17" ht="36.75" customHeight="1">
      <c r="A110" s="339"/>
      <c r="B110" s="271" t="s">
        <v>388</v>
      </c>
      <c r="C110" s="272"/>
      <c r="D110" s="273" t="s">
        <v>377</v>
      </c>
      <c r="E110" s="274"/>
      <c r="F110" s="274"/>
      <c r="G110" s="8"/>
      <c r="H110" s="8"/>
      <c r="I110" s="8"/>
      <c r="J110" s="9"/>
      <c r="K110" s="9"/>
      <c r="L110" s="9"/>
      <c r="M110" s="8"/>
      <c r="N110" s="9"/>
      <c r="O110" s="9"/>
      <c r="P110" s="9"/>
      <c r="Q110" s="29"/>
    </row>
    <row r="111" spans="1:17" ht="13.5" customHeight="1">
      <c r="A111" s="339"/>
      <c r="B111" s="270" t="s">
        <v>407</v>
      </c>
      <c r="C111" s="5"/>
      <c r="D111" s="5"/>
      <c r="E111" s="8">
        <f>G111+F111</f>
        <v>560000</v>
      </c>
      <c r="F111" s="8">
        <f>I111</f>
        <v>140000</v>
      </c>
      <c r="G111" s="8">
        <f>M111</f>
        <v>420000</v>
      </c>
      <c r="H111" s="8">
        <f>I111+M111</f>
        <v>560000</v>
      </c>
      <c r="I111" s="8">
        <f>SUM(J111:L111)</f>
        <v>140000</v>
      </c>
      <c r="J111" s="9">
        <f>J112</f>
        <v>0</v>
      </c>
      <c r="K111" s="9">
        <f>K112</f>
        <v>0</v>
      </c>
      <c r="L111" s="9">
        <f>L112</f>
        <v>140000</v>
      </c>
      <c r="M111" s="8">
        <f>SUM(N111:Q111)</f>
        <v>420000</v>
      </c>
      <c r="N111" s="9">
        <f>N112</f>
        <v>0</v>
      </c>
      <c r="O111" s="9">
        <f>O112</f>
        <v>0</v>
      </c>
      <c r="P111" s="9">
        <f>P112</f>
        <v>0</v>
      </c>
      <c r="Q111" s="29">
        <v>420000</v>
      </c>
    </row>
    <row r="112" spans="1:17" ht="13.5" customHeight="1">
      <c r="A112" s="374"/>
      <c r="B112" s="307" t="s">
        <v>194</v>
      </c>
      <c r="C112" s="36"/>
      <c r="D112" s="36"/>
      <c r="E112" s="37">
        <f>G112+F112</f>
        <v>560000</v>
      </c>
      <c r="F112" s="37">
        <f>I112</f>
        <v>140000</v>
      </c>
      <c r="G112" s="37">
        <f>M112</f>
        <v>420000</v>
      </c>
      <c r="H112" s="37">
        <f>I112+M112</f>
        <v>560000</v>
      </c>
      <c r="I112" s="37">
        <f>SUM(J112:L112)</f>
        <v>140000</v>
      </c>
      <c r="J112" s="38">
        <v>0</v>
      </c>
      <c r="K112" s="38">
        <v>0</v>
      </c>
      <c r="L112" s="38">
        <v>140000</v>
      </c>
      <c r="M112" s="37">
        <f>SUM(N112:Q112)</f>
        <v>420000</v>
      </c>
      <c r="N112" s="38">
        <v>0</v>
      </c>
      <c r="O112" s="38">
        <v>0</v>
      </c>
      <c r="P112" s="38">
        <v>0</v>
      </c>
      <c r="Q112" s="39">
        <v>420000</v>
      </c>
    </row>
    <row r="113" spans="1:17" ht="18.75" customHeight="1">
      <c r="A113" s="332" t="s">
        <v>411</v>
      </c>
      <c r="B113" s="49" t="s">
        <v>245</v>
      </c>
      <c r="C113" s="85"/>
      <c r="D113" s="85"/>
      <c r="E113" s="98"/>
      <c r="F113" s="98"/>
      <c r="G113" s="98"/>
      <c r="H113" s="98"/>
      <c r="I113" s="98"/>
      <c r="J113" s="85"/>
      <c r="K113" s="85"/>
      <c r="L113" s="85"/>
      <c r="M113" s="98"/>
      <c r="N113" s="85"/>
      <c r="O113" s="85"/>
      <c r="P113" s="85"/>
      <c r="Q113" s="99"/>
    </row>
    <row r="114" spans="1:17" ht="21" customHeight="1">
      <c r="A114" s="333"/>
      <c r="B114" s="54" t="s">
        <v>336</v>
      </c>
      <c r="C114" s="55"/>
      <c r="D114" s="55"/>
      <c r="E114" s="60"/>
      <c r="F114" s="60"/>
      <c r="G114" s="60"/>
      <c r="H114" s="60"/>
      <c r="I114" s="60"/>
      <c r="J114" s="55"/>
      <c r="K114" s="55"/>
      <c r="L114" s="55"/>
      <c r="M114" s="60"/>
      <c r="N114" s="55"/>
      <c r="O114" s="55"/>
      <c r="P114" s="55"/>
      <c r="Q114" s="95"/>
    </row>
    <row r="115" spans="1:17" ht="25.5" customHeight="1">
      <c r="A115" s="333"/>
      <c r="B115" s="54" t="s">
        <v>410</v>
      </c>
      <c r="C115" s="55"/>
      <c r="D115" s="58"/>
      <c r="E115" s="60"/>
      <c r="F115" s="60"/>
      <c r="G115" s="60"/>
      <c r="H115" s="60"/>
      <c r="I115" s="60"/>
      <c r="J115" s="55"/>
      <c r="K115" s="55"/>
      <c r="L115" s="55"/>
      <c r="M115" s="60"/>
      <c r="N115" s="55"/>
      <c r="O115" s="55"/>
      <c r="P115" s="55"/>
      <c r="Q115" s="95"/>
    </row>
    <row r="116" spans="1:17" ht="40.5" customHeight="1">
      <c r="A116" s="333"/>
      <c r="B116" s="54" t="s">
        <v>412</v>
      </c>
      <c r="C116" s="55"/>
      <c r="D116" s="58" t="s">
        <v>337</v>
      </c>
      <c r="E116" s="60"/>
      <c r="F116" s="60"/>
      <c r="G116" s="60"/>
      <c r="H116" s="60"/>
      <c r="I116" s="60"/>
      <c r="J116" s="55"/>
      <c r="K116" s="55"/>
      <c r="L116" s="55"/>
      <c r="M116" s="60"/>
      <c r="N116" s="55"/>
      <c r="O116" s="55"/>
      <c r="P116" s="55"/>
      <c r="Q116" s="95"/>
    </row>
    <row r="117" spans="1:17" ht="20.25" customHeight="1">
      <c r="A117" s="333"/>
      <c r="B117" s="54" t="s">
        <v>413</v>
      </c>
      <c r="C117" s="96"/>
      <c r="D117" s="96"/>
      <c r="E117" s="60">
        <v>46020</v>
      </c>
      <c r="F117" s="60">
        <v>46020</v>
      </c>
      <c r="G117" s="60"/>
      <c r="H117" s="60">
        <v>46020</v>
      </c>
      <c r="I117" s="60">
        <v>46020</v>
      </c>
      <c r="J117" s="60"/>
      <c r="K117" s="60"/>
      <c r="L117" s="60">
        <v>46020</v>
      </c>
      <c r="M117" s="60"/>
      <c r="N117" s="60"/>
      <c r="O117" s="60"/>
      <c r="P117" s="60"/>
      <c r="Q117" s="62"/>
    </row>
    <row r="118" spans="1:17" ht="13.5" customHeight="1">
      <c r="A118" s="333"/>
      <c r="B118" s="63" t="s">
        <v>194</v>
      </c>
      <c r="C118" s="165"/>
      <c r="D118" s="165"/>
      <c r="E118" s="60">
        <v>26700</v>
      </c>
      <c r="F118" s="65">
        <v>26700</v>
      </c>
      <c r="G118" s="65"/>
      <c r="H118" s="60">
        <v>26700</v>
      </c>
      <c r="I118" s="60">
        <v>26700</v>
      </c>
      <c r="J118" s="65"/>
      <c r="K118" s="65"/>
      <c r="L118" s="65">
        <v>26700</v>
      </c>
      <c r="M118" s="65"/>
      <c r="N118" s="65"/>
      <c r="O118" s="65"/>
      <c r="P118" s="65"/>
      <c r="Q118" s="89"/>
    </row>
    <row r="119" spans="1:17" ht="13.5" customHeight="1">
      <c r="A119" s="334"/>
      <c r="B119" s="90" t="s">
        <v>409</v>
      </c>
      <c r="C119" s="100"/>
      <c r="D119" s="100"/>
      <c r="E119" s="60">
        <v>19320</v>
      </c>
      <c r="F119" s="92">
        <v>19320</v>
      </c>
      <c r="G119" s="92"/>
      <c r="H119" s="60">
        <v>19320</v>
      </c>
      <c r="I119" s="60">
        <v>19320</v>
      </c>
      <c r="J119" s="91"/>
      <c r="K119" s="91"/>
      <c r="L119" s="91">
        <v>19320</v>
      </c>
      <c r="M119" s="92"/>
      <c r="N119" s="91"/>
      <c r="O119" s="91"/>
      <c r="P119" s="91"/>
      <c r="Q119" s="101"/>
    </row>
    <row r="120" spans="1:17" ht="24.75" customHeight="1">
      <c r="A120" s="332" t="s">
        <v>471</v>
      </c>
      <c r="B120" s="49" t="s">
        <v>245</v>
      </c>
      <c r="C120" s="85"/>
      <c r="D120" s="85"/>
      <c r="E120" s="98"/>
      <c r="F120" s="98"/>
      <c r="G120" s="98"/>
      <c r="H120" s="98"/>
      <c r="I120" s="98"/>
      <c r="J120" s="85"/>
      <c r="K120" s="85"/>
      <c r="L120" s="85"/>
      <c r="M120" s="98"/>
      <c r="N120" s="85"/>
      <c r="O120" s="85"/>
      <c r="P120" s="85"/>
      <c r="Q120" s="99"/>
    </row>
    <row r="121" spans="1:17" ht="28.5" customHeight="1">
      <c r="A121" s="333"/>
      <c r="B121" s="54" t="s">
        <v>336</v>
      </c>
      <c r="C121" s="55"/>
      <c r="D121" s="55"/>
      <c r="E121" s="60"/>
      <c r="F121" s="60"/>
      <c r="G121" s="60"/>
      <c r="H121" s="60"/>
      <c r="I121" s="60"/>
      <c r="J121" s="55"/>
      <c r="K121" s="55"/>
      <c r="L121" s="55"/>
      <c r="M121" s="60"/>
      <c r="N121" s="55"/>
      <c r="O121" s="55"/>
      <c r="P121" s="55"/>
      <c r="Q121" s="95"/>
    </row>
    <row r="122" spans="1:17" ht="39" customHeight="1">
      <c r="A122" s="333"/>
      <c r="B122" s="54" t="s">
        <v>473</v>
      </c>
      <c r="C122" s="55"/>
      <c r="D122" s="58"/>
      <c r="E122" s="60"/>
      <c r="F122" s="60"/>
      <c r="G122" s="60"/>
      <c r="H122" s="60"/>
      <c r="I122" s="60"/>
      <c r="J122" s="55"/>
      <c r="K122" s="55"/>
      <c r="L122" s="55"/>
      <c r="M122" s="60"/>
      <c r="N122" s="55"/>
      <c r="O122" s="55"/>
      <c r="P122" s="55"/>
      <c r="Q122" s="95"/>
    </row>
    <row r="123" spans="1:17" ht="27.75" customHeight="1">
      <c r="A123" s="333"/>
      <c r="B123" s="54" t="s">
        <v>474</v>
      </c>
      <c r="C123" s="55"/>
      <c r="D123" s="58" t="s">
        <v>472</v>
      </c>
      <c r="E123" s="60"/>
      <c r="F123" s="60"/>
      <c r="G123" s="60"/>
      <c r="H123" s="60"/>
      <c r="I123" s="60"/>
      <c r="J123" s="55"/>
      <c r="K123" s="55"/>
      <c r="L123" s="55"/>
      <c r="M123" s="60"/>
      <c r="N123" s="55"/>
      <c r="O123" s="55"/>
      <c r="P123" s="55"/>
      <c r="Q123" s="95"/>
    </row>
    <row r="124" spans="1:17" ht="17.25" customHeight="1">
      <c r="A124" s="333"/>
      <c r="B124" s="54" t="s">
        <v>210</v>
      </c>
      <c r="C124" s="96"/>
      <c r="D124" s="96"/>
      <c r="E124" s="60">
        <f>F124+G124</f>
        <v>114986</v>
      </c>
      <c r="F124" s="60">
        <f>I124</f>
        <v>0</v>
      </c>
      <c r="G124" s="60">
        <f>H124</f>
        <v>114986</v>
      </c>
      <c r="H124" s="60">
        <f>M124+I124</f>
        <v>114986</v>
      </c>
      <c r="I124" s="60"/>
      <c r="J124" s="60"/>
      <c r="K124" s="60"/>
      <c r="L124" s="60"/>
      <c r="M124" s="60">
        <f>Q124</f>
        <v>114986</v>
      </c>
      <c r="N124" s="60"/>
      <c r="O124" s="60"/>
      <c r="P124" s="60"/>
      <c r="Q124" s="62">
        <f>Q125+Q126</f>
        <v>114986</v>
      </c>
    </row>
    <row r="125" spans="1:17" ht="13.5" customHeight="1">
      <c r="A125" s="333"/>
      <c r="B125" s="63" t="s">
        <v>194</v>
      </c>
      <c r="C125" s="165"/>
      <c r="D125" s="165"/>
      <c r="E125" s="60">
        <f>F125+G125</f>
        <v>40788</v>
      </c>
      <c r="F125" s="60">
        <f>I125</f>
        <v>0</v>
      </c>
      <c r="G125" s="60">
        <f>H125</f>
        <v>40788</v>
      </c>
      <c r="H125" s="60">
        <f>M125+I125</f>
        <v>40788</v>
      </c>
      <c r="I125" s="60"/>
      <c r="J125" s="65"/>
      <c r="K125" s="65"/>
      <c r="L125" s="65"/>
      <c r="M125" s="60">
        <f>Q125</f>
        <v>40788</v>
      </c>
      <c r="N125" s="65"/>
      <c r="O125" s="65"/>
      <c r="P125" s="65"/>
      <c r="Q125" s="89">
        <v>40788</v>
      </c>
    </row>
    <row r="126" spans="1:17" ht="13.5" customHeight="1">
      <c r="A126" s="334"/>
      <c r="B126" s="90" t="s">
        <v>409</v>
      </c>
      <c r="C126" s="100"/>
      <c r="D126" s="100"/>
      <c r="E126" s="60">
        <f>F126+G126</f>
        <v>74198</v>
      </c>
      <c r="F126" s="60">
        <f>I126</f>
        <v>0</v>
      </c>
      <c r="G126" s="60">
        <f>H126</f>
        <v>74198</v>
      </c>
      <c r="H126" s="60">
        <f>M126+I126</f>
        <v>74198</v>
      </c>
      <c r="I126" s="60"/>
      <c r="J126" s="91"/>
      <c r="K126" s="91"/>
      <c r="L126" s="91"/>
      <c r="M126" s="60">
        <f>Q126</f>
        <v>74198</v>
      </c>
      <c r="N126" s="91"/>
      <c r="O126" s="91"/>
      <c r="P126" s="91"/>
      <c r="Q126" s="101">
        <v>74198</v>
      </c>
    </row>
    <row r="127" spans="1:17" ht="13.5" customHeight="1">
      <c r="A127" s="332" t="s">
        <v>475</v>
      </c>
      <c r="B127" s="49" t="s">
        <v>245</v>
      </c>
      <c r="C127" s="85"/>
      <c r="D127" s="85"/>
      <c r="E127" s="98"/>
      <c r="F127" s="98"/>
      <c r="G127" s="98"/>
      <c r="H127" s="98"/>
      <c r="I127" s="98"/>
      <c r="J127" s="85"/>
      <c r="K127" s="85"/>
      <c r="L127" s="85"/>
      <c r="M127" s="98"/>
      <c r="N127" s="85"/>
      <c r="O127" s="85"/>
      <c r="P127" s="85"/>
      <c r="Q127" s="99"/>
    </row>
    <row r="128" spans="1:17" ht="27" customHeight="1">
      <c r="A128" s="333"/>
      <c r="B128" s="54" t="s">
        <v>336</v>
      </c>
      <c r="C128" s="55"/>
      <c r="D128" s="55"/>
      <c r="E128" s="60"/>
      <c r="F128" s="60"/>
      <c r="G128" s="60"/>
      <c r="H128" s="60"/>
      <c r="I128" s="60"/>
      <c r="J128" s="55"/>
      <c r="K128" s="55"/>
      <c r="L128" s="55"/>
      <c r="M128" s="60"/>
      <c r="N128" s="55"/>
      <c r="O128" s="55"/>
      <c r="P128" s="55"/>
      <c r="Q128" s="95"/>
    </row>
    <row r="129" spans="1:17" ht="34.5" customHeight="1">
      <c r="A129" s="333"/>
      <c r="B129" s="54" t="s">
        <v>410</v>
      </c>
      <c r="C129" s="55"/>
      <c r="D129" s="58"/>
      <c r="E129" s="60"/>
      <c r="F129" s="60"/>
      <c r="G129" s="60"/>
      <c r="H129" s="60"/>
      <c r="I129" s="60"/>
      <c r="J129" s="55"/>
      <c r="K129" s="55"/>
      <c r="L129" s="55"/>
      <c r="M129" s="60"/>
      <c r="N129" s="55"/>
      <c r="O129" s="55"/>
      <c r="P129" s="55"/>
      <c r="Q129" s="95"/>
    </row>
    <row r="130" spans="1:17" ht="24.75" customHeight="1">
      <c r="A130" s="333"/>
      <c r="B130" s="54" t="s">
        <v>476</v>
      </c>
      <c r="C130" s="55"/>
      <c r="D130" s="58" t="s">
        <v>337</v>
      </c>
      <c r="E130" s="60"/>
      <c r="F130" s="60"/>
      <c r="G130" s="60"/>
      <c r="H130" s="60"/>
      <c r="I130" s="60"/>
      <c r="J130" s="55"/>
      <c r="K130" s="55"/>
      <c r="L130" s="55"/>
      <c r="M130" s="60"/>
      <c r="N130" s="55"/>
      <c r="O130" s="55"/>
      <c r="P130" s="55"/>
      <c r="Q130" s="95"/>
    </row>
    <row r="131" spans="1:17" ht="13.5" customHeight="1">
      <c r="A131" s="333"/>
      <c r="B131" s="54" t="s">
        <v>210</v>
      </c>
      <c r="C131" s="96"/>
      <c r="D131" s="96"/>
      <c r="E131" s="60">
        <f>F131+G131</f>
        <v>353952</v>
      </c>
      <c r="F131" s="60">
        <f>I131</f>
        <v>45129</v>
      </c>
      <c r="G131" s="60">
        <f>M131</f>
        <v>308823</v>
      </c>
      <c r="H131" s="60">
        <f>M131+L131</f>
        <v>353952</v>
      </c>
      <c r="I131" s="60">
        <f>I132+I133</f>
        <v>45129</v>
      </c>
      <c r="J131" s="60"/>
      <c r="K131" s="60"/>
      <c r="L131" s="60">
        <f>L132+L133</f>
        <v>45129</v>
      </c>
      <c r="M131" s="60">
        <f>Q131</f>
        <v>308823</v>
      </c>
      <c r="N131" s="60"/>
      <c r="O131" s="60"/>
      <c r="P131" s="60"/>
      <c r="Q131" s="62">
        <f>Q132+Q133</f>
        <v>308823</v>
      </c>
    </row>
    <row r="132" spans="1:17" ht="13.5" customHeight="1">
      <c r="A132" s="333"/>
      <c r="B132" s="63" t="s">
        <v>194</v>
      </c>
      <c r="C132" s="165"/>
      <c r="D132" s="165"/>
      <c r="E132" s="60">
        <f>F132+G132</f>
        <v>154629</v>
      </c>
      <c r="F132" s="60">
        <f>I132</f>
        <v>19715</v>
      </c>
      <c r="G132" s="60">
        <f>M132</f>
        <v>134914</v>
      </c>
      <c r="H132" s="60">
        <f>M132+L132</f>
        <v>154629</v>
      </c>
      <c r="I132" s="60">
        <f>L132</f>
        <v>19715</v>
      </c>
      <c r="J132" s="65"/>
      <c r="K132" s="65"/>
      <c r="L132" s="65">
        <v>19715</v>
      </c>
      <c r="M132" s="60">
        <f>Q132</f>
        <v>134914</v>
      </c>
      <c r="N132" s="65"/>
      <c r="O132" s="65"/>
      <c r="P132" s="65"/>
      <c r="Q132" s="89">
        <v>134914</v>
      </c>
    </row>
    <row r="133" spans="1:17" ht="13.5" customHeight="1">
      <c r="A133" s="334"/>
      <c r="B133" s="90" t="s">
        <v>409</v>
      </c>
      <c r="C133" s="100"/>
      <c r="D133" s="100"/>
      <c r="E133" s="60">
        <f>F133+G133</f>
        <v>199323</v>
      </c>
      <c r="F133" s="60">
        <f>I133</f>
        <v>25414</v>
      </c>
      <c r="G133" s="60">
        <f>M133</f>
        <v>173909</v>
      </c>
      <c r="H133" s="60">
        <f>M133+L133</f>
        <v>199323</v>
      </c>
      <c r="I133" s="60">
        <f>L133</f>
        <v>25414</v>
      </c>
      <c r="J133" s="91"/>
      <c r="K133" s="91"/>
      <c r="L133" s="91">
        <v>25414</v>
      </c>
      <c r="M133" s="60">
        <f>Q133</f>
        <v>173909</v>
      </c>
      <c r="N133" s="91"/>
      <c r="O133" s="91"/>
      <c r="P133" s="91"/>
      <c r="Q133" s="101">
        <v>173909</v>
      </c>
    </row>
    <row r="134" spans="1:17" ht="17.25" customHeight="1">
      <c r="A134" s="338" t="s">
        <v>531</v>
      </c>
      <c r="B134" s="267" t="s">
        <v>245</v>
      </c>
      <c r="C134" s="34"/>
      <c r="D134" s="34"/>
      <c r="E134" s="35"/>
      <c r="F134" s="35"/>
      <c r="G134" s="35"/>
      <c r="H134" s="35"/>
      <c r="I134" s="35"/>
      <c r="J134" s="268"/>
      <c r="K134" s="268"/>
      <c r="L134" s="268"/>
      <c r="M134" s="35"/>
      <c r="N134" s="268"/>
      <c r="O134" s="268"/>
      <c r="P134" s="268"/>
      <c r="Q134" s="269"/>
    </row>
    <row r="135" spans="1:17" ht="17.25" customHeight="1">
      <c r="A135" s="339"/>
      <c r="B135" s="270" t="s">
        <v>368</v>
      </c>
      <c r="C135" s="5"/>
      <c r="D135" s="5"/>
      <c r="E135" s="8"/>
      <c r="F135" s="8"/>
      <c r="G135" s="8"/>
      <c r="H135" s="8"/>
      <c r="I135" s="8"/>
      <c r="J135" s="9"/>
      <c r="K135" s="9"/>
      <c r="L135" s="9"/>
      <c r="M135" s="8"/>
      <c r="N135" s="9"/>
      <c r="O135" s="9"/>
      <c r="P135" s="9"/>
      <c r="Q135" s="29"/>
    </row>
    <row r="136" spans="1:17" ht="21" customHeight="1">
      <c r="A136" s="339"/>
      <c r="B136" s="271" t="s">
        <v>477</v>
      </c>
      <c r="C136" s="5"/>
      <c r="D136" s="5"/>
      <c r="E136" s="8"/>
      <c r="F136" s="8"/>
      <c r="G136" s="8"/>
      <c r="H136" s="8"/>
      <c r="I136" s="8"/>
      <c r="J136" s="9"/>
      <c r="K136" s="9"/>
      <c r="L136" s="9"/>
      <c r="M136" s="8"/>
      <c r="N136" s="9"/>
      <c r="O136" s="9"/>
      <c r="P136" s="9"/>
      <c r="Q136" s="29"/>
    </row>
    <row r="137" spans="1:17" ht="36" customHeight="1">
      <c r="A137" s="339"/>
      <c r="B137" s="271" t="s">
        <v>478</v>
      </c>
      <c r="C137" s="272"/>
      <c r="D137" s="273" t="s">
        <v>370</v>
      </c>
      <c r="E137" s="274"/>
      <c r="F137" s="274"/>
      <c r="G137" s="8"/>
      <c r="H137" s="8"/>
      <c r="I137" s="8"/>
      <c r="J137" s="9"/>
      <c r="K137" s="9"/>
      <c r="L137" s="9"/>
      <c r="M137" s="8"/>
      <c r="N137" s="9"/>
      <c r="O137" s="9"/>
      <c r="P137" s="9"/>
      <c r="Q137" s="29"/>
    </row>
    <row r="138" spans="1:17" ht="15" customHeight="1">
      <c r="A138" s="339"/>
      <c r="B138" s="54" t="s">
        <v>479</v>
      </c>
      <c r="C138" s="96"/>
      <c r="D138" s="96"/>
      <c r="E138" s="60">
        <f>F138+G138</f>
        <v>226190</v>
      </c>
      <c r="F138" s="60">
        <f>I138</f>
        <v>0</v>
      </c>
      <c r="G138" s="60">
        <f>M138</f>
        <v>226190</v>
      </c>
      <c r="H138" s="60">
        <f>M138+L138</f>
        <v>226190</v>
      </c>
      <c r="I138" s="60">
        <f>I139+I140</f>
        <v>0</v>
      </c>
      <c r="J138" s="60"/>
      <c r="K138" s="60"/>
      <c r="L138" s="60">
        <f>L139+L140</f>
        <v>0</v>
      </c>
      <c r="M138" s="60">
        <f>Q138</f>
        <v>226190</v>
      </c>
      <c r="N138" s="60"/>
      <c r="O138" s="60"/>
      <c r="P138" s="60"/>
      <c r="Q138" s="62">
        <f>Q139+Q140</f>
        <v>226190</v>
      </c>
    </row>
    <row r="139" spans="1:17" ht="13.5" customHeight="1">
      <c r="A139" s="374"/>
      <c r="B139" s="59" t="s">
        <v>194</v>
      </c>
      <c r="C139" s="96"/>
      <c r="D139" s="96"/>
      <c r="E139" s="60">
        <f>F139+G139</f>
        <v>22900</v>
      </c>
      <c r="F139" s="60">
        <f>I139</f>
        <v>0</v>
      </c>
      <c r="G139" s="60">
        <f>M139</f>
        <v>22900</v>
      </c>
      <c r="H139" s="60">
        <f>M139+L139</f>
        <v>22900</v>
      </c>
      <c r="I139" s="60">
        <f>L139</f>
        <v>0</v>
      </c>
      <c r="J139" s="60"/>
      <c r="K139" s="60"/>
      <c r="L139" s="60">
        <v>0</v>
      </c>
      <c r="M139" s="60">
        <f>Q139</f>
        <v>22900</v>
      </c>
      <c r="N139" s="60"/>
      <c r="O139" s="60"/>
      <c r="P139" s="60"/>
      <c r="Q139" s="62">
        <v>22900</v>
      </c>
    </row>
    <row r="140" spans="1:17" ht="13.5" customHeight="1">
      <c r="A140" s="374"/>
      <c r="B140" s="90" t="s">
        <v>409</v>
      </c>
      <c r="C140" s="100"/>
      <c r="D140" s="100"/>
      <c r="E140" s="92">
        <f>F140+G140</f>
        <v>203290</v>
      </c>
      <c r="F140" s="92">
        <f>I140</f>
        <v>0</v>
      </c>
      <c r="G140" s="92">
        <f>M140</f>
        <v>203290</v>
      </c>
      <c r="H140" s="92">
        <f>M140+L140</f>
        <v>203290</v>
      </c>
      <c r="I140" s="92">
        <f>L140</f>
        <v>0</v>
      </c>
      <c r="J140" s="91"/>
      <c r="K140" s="91"/>
      <c r="L140" s="91">
        <v>0</v>
      </c>
      <c r="M140" s="92">
        <f>Q140</f>
        <v>203290</v>
      </c>
      <c r="N140" s="91"/>
      <c r="O140" s="91"/>
      <c r="P140" s="91"/>
      <c r="Q140" s="101">
        <v>203290</v>
      </c>
    </row>
    <row r="141" spans="1:17" ht="18.75" customHeight="1">
      <c r="A141" s="385" t="s">
        <v>532</v>
      </c>
      <c r="B141" s="275" t="s">
        <v>245</v>
      </c>
      <c r="C141" s="276"/>
      <c r="D141" s="276"/>
      <c r="E141" s="277"/>
      <c r="F141" s="277"/>
      <c r="G141" s="277"/>
      <c r="H141" s="277"/>
      <c r="I141" s="277"/>
      <c r="J141" s="278"/>
      <c r="K141" s="278"/>
      <c r="L141" s="278"/>
      <c r="M141" s="277"/>
      <c r="N141" s="278"/>
      <c r="O141" s="278"/>
      <c r="P141" s="278"/>
      <c r="Q141" s="279"/>
    </row>
    <row r="142" spans="1:17" ht="17.25" customHeight="1">
      <c r="A142" s="386"/>
      <c r="B142" s="280" t="s">
        <v>269</v>
      </c>
      <c r="C142" s="383" t="s">
        <v>288</v>
      </c>
      <c r="D142" s="384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2"/>
    </row>
    <row r="143" spans="1:17" ht="27.75" customHeight="1">
      <c r="A143" s="386"/>
      <c r="B143" s="283" t="s">
        <v>480</v>
      </c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2"/>
    </row>
    <row r="144" spans="1:17" ht="24" customHeight="1">
      <c r="A144" s="386"/>
      <c r="B144" s="283" t="s">
        <v>533</v>
      </c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2"/>
    </row>
    <row r="145" spans="1:17" ht="17.25" customHeight="1">
      <c r="A145" s="386"/>
      <c r="B145" s="283" t="s">
        <v>479</v>
      </c>
      <c r="C145" s="284"/>
      <c r="D145" s="284"/>
      <c r="E145" s="285">
        <f>F145+G145</f>
        <v>1105002</v>
      </c>
      <c r="F145" s="285">
        <f>I145</f>
        <v>0</v>
      </c>
      <c r="G145" s="285">
        <f>M145</f>
        <v>1105002</v>
      </c>
      <c r="H145" s="285">
        <f>M145+L145</f>
        <v>1105002</v>
      </c>
      <c r="I145" s="285">
        <f>I146+I147</f>
        <v>0</v>
      </c>
      <c r="J145" s="285"/>
      <c r="K145" s="285"/>
      <c r="L145" s="285">
        <f>L146+L147</f>
        <v>0</v>
      </c>
      <c r="M145" s="285">
        <f>Q145</f>
        <v>1105002</v>
      </c>
      <c r="N145" s="285"/>
      <c r="O145" s="285"/>
      <c r="P145" s="285"/>
      <c r="Q145" s="286">
        <f>Q146+Q147</f>
        <v>1105002</v>
      </c>
    </row>
    <row r="146" spans="1:17" ht="16.5" customHeight="1">
      <c r="A146" s="386"/>
      <c r="B146" s="287" t="s">
        <v>241</v>
      </c>
      <c r="C146" s="284"/>
      <c r="D146" s="284"/>
      <c r="E146" s="288">
        <f>F146+G146</f>
        <v>818551</v>
      </c>
      <c r="F146" s="288">
        <f>I146</f>
        <v>0</v>
      </c>
      <c r="G146" s="288">
        <f>M146</f>
        <v>818551</v>
      </c>
      <c r="H146" s="288">
        <f>M146+L146</f>
        <v>818551</v>
      </c>
      <c r="I146" s="288">
        <f>L146</f>
        <v>0</v>
      </c>
      <c r="J146" s="288"/>
      <c r="K146" s="288"/>
      <c r="L146" s="288">
        <v>0</v>
      </c>
      <c r="M146" s="288">
        <f>Q146</f>
        <v>818551</v>
      </c>
      <c r="N146" s="288"/>
      <c r="O146" s="288"/>
      <c r="P146" s="288"/>
      <c r="Q146" s="289">
        <v>818551</v>
      </c>
    </row>
    <row r="147" spans="1:17" ht="15" customHeight="1" thickBot="1">
      <c r="A147" s="387"/>
      <c r="B147" s="290" t="s">
        <v>481</v>
      </c>
      <c r="C147" s="291"/>
      <c r="D147" s="291"/>
      <c r="E147" s="292">
        <f>F147+G147</f>
        <v>286451</v>
      </c>
      <c r="F147" s="292">
        <f>I147</f>
        <v>0</v>
      </c>
      <c r="G147" s="292">
        <f>M147</f>
        <v>286451</v>
      </c>
      <c r="H147" s="292">
        <f>M147+L147</f>
        <v>286451</v>
      </c>
      <c r="I147" s="292">
        <f>L147</f>
        <v>0</v>
      </c>
      <c r="J147" s="293"/>
      <c r="K147" s="293"/>
      <c r="L147" s="293">
        <v>0</v>
      </c>
      <c r="M147" s="292">
        <f>Q147</f>
        <v>286451</v>
      </c>
      <c r="N147" s="293"/>
      <c r="O147" s="293"/>
      <c r="P147" s="293"/>
      <c r="Q147" s="294">
        <v>286451</v>
      </c>
    </row>
    <row r="148" spans="1:20" s="3" customFormat="1" ht="29.25" customHeight="1" thickBot="1" thickTop="1">
      <c r="A148" s="370" t="s">
        <v>216</v>
      </c>
      <c r="B148" s="365"/>
      <c r="C148" s="364" t="s">
        <v>193</v>
      </c>
      <c r="D148" s="365"/>
      <c r="E148" s="161">
        <f>E10+E60</f>
        <v>21511188</v>
      </c>
      <c r="F148" s="161">
        <f>F10+F60</f>
        <v>4533179</v>
      </c>
      <c r="G148" s="161">
        <f>G10+G60</f>
        <v>16978009</v>
      </c>
      <c r="H148" s="161">
        <f>H10+H60</f>
        <v>21511188</v>
      </c>
      <c r="I148" s="161">
        <f>I60+I10</f>
        <v>4533179</v>
      </c>
      <c r="J148" s="161">
        <f aca="true" t="shared" si="15" ref="J148:Q148">J10+J60</f>
        <v>0</v>
      </c>
      <c r="K148" s="161">
        <f t="shared" si="15"/>
        <v>0</v>
      </c>
      <c r="L148" s="161">
        <f t="shared" si="15"/>
        <v>4533179</v>
      </c>
      <c r="M148" s="161">
        <f t="shared" si="15"/>
        <v>16978009</v>
      </c>
      <c r="N148" s="161">
        <f t="shared" si="15"/>
        <v>0</v>
      </c>
      <c r="O148" s="161">
        <f t="shared" si="15"/>
        <v>0</v>
      </c>
      <c r="P148" s="161">
        <f t="shared" si="15"/>
        <v>0</v>
      </c>
      <c r="Q148" s="162">
        <f t="shared" si="15"/>
        <v>16978009</v>
      </c>
      <c r="T148" s="103"/>
    </row>
    <row r="149" spans="1:20" s="3" customFormat="1" ht="29.25" customHeight="1" thickTop="1">
      <c r="A149" s="132"/>
      <c r="B149" s="132"/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T149" s="103"/>
    </row>
    <row r="150" spans="1:20" s="3" customFormat="1" ht="29.25" customHeight="1">
      <c r="A150" s="132"/>
      <c r="B150" s="132"/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T150" s="103"/>
    </row>
    <row r="151" spans="1:20" s="3" customFormat="1" ht="29.25" customHeight="1">
      <c r="A151" s="132"/>
      <c r="B151" s="132"/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T151" s="103"/>
    </row>
    <row r="152" spans="1:20" s="3" customFormat="1" ht="29.25" customHeight="1">
      <c r="A152" s="132"/>
      <c r="B152" s="132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T152" s="103"/>
    </row>
    <row r="153" spans="1:20" s="3" customFormat="1" ht="29.25" customHeight="1">
      <c r="A153" s="132"/>
      <c r="B153" s="132"/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T153" s="103"/>
    </row>
    <row r="154" spans="1:20" s="3" customFormat="1" ht="29.25" customHeight="1">
      <c r="A154" s="132"/>
      <c r="B154" s="132"/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T154" s="103"/>
    </row>
    <row r="155" spans="1:20" s="3" customFormat="1" ht="29.25" customHeight="1">
      <c r="A155" s="132"/>
      <c r="B155" s="132"/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T155" s="103"/>
    </row>
    <row r="156" spans="1:20" s="3" customFormat="1" ht="29.25" customHeight="1">
      <c r="A156" s="132"/>
      <c r="B156" s="132"/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T156" s="103"/>
    </row>
    <row r="157" spans="1:20" s="3" customFormat="1" ht="29.25" customHeight="1">
      <c r="A157" s="132"/>
      <c r="B157" s="132"/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T157" s="103"/>
    </row>
    <row r="158" spans="1:20" s="3" customFormat="1" ht="29.25" customHeight="1">
      <c r="A158" s="300"/>
      <c r="B158" s="300"/>
      <c r="C158" s="300"/>
      <c r="D158" s="300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T158" s="103"/>
    </row>
    <row r="159" spans="1:20" s="3" customFormat="1" ht="29.25" customHeight="1">
      <c r="A159" s="300"/>
      <c r="B159" s="300"/>
      <c r="C159" s="300"/>
      <c r="D159" s="300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T159" s="103"/>
    </row>
    <row r="160" spans="1:20" s="3" customFormat="1" ht="29.25" customHeight="1">
      <c r="A160" s="300"/>
      <c r="B160" s="300"/>
      <c r="C160" s="300"/>
      <c r="D160" s="300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T160" s="103"/>
    </row>
    <row r="161" spans="1:20" s="3" customFormat="1" ht="29.25" customHeight="1">
      <c r="A161" s="300"/>
      <c r="B161" s="300"/>
      <c r="C161" s="300"/>
      <c r="D161" s="300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T161" s="103"/>
    </row>
    <row r="162" spans="1:20" s="3" customFormat="1" ht="29.25" customHeight="1">
      <c r="A162" s="300"/>
      <c r="B162" s="300"/>
      <c r="C162" s="300"/>
      <c r="D162" s="300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T162" s="103"/>
    </row>
    <row r="163" spans="1:20" s="3" customFormat="1" ht="29.25" customHeight="1">
      <c r="A163" s="300"/>
      <c r="B163" s="300"/>
      <c r="C163" s="300"/>
      <c r="D163" s="300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T163" s="103"/>
    </row>
    <row r="164" spans="1:20" s="3" customFormat="1" ht="29.25" customHeight="1">
      <c r="A164" s="300"/>
      <c r="B164" s="300"/>
      <c r="C164" s="300"/>
      <c r="D164" s="300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T164" s="103"/>
    </row>
    <row r="165" spans="1:20" s="3" customFormat="1" ht="29.25" customHeight="1">
      <c r="A165" s="300"/>
      <c r="B165" s="300"/>
      <c r="C165" s="300"/>
      <c r="D165" s="300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T165" s="103"/>
    </row>
    <row r="166" spans="1:20" s="3" customFormat="1" ht="7.5" customHeight="1">
      <c r="A166" s="132"/>
      <c r="B166" s="132"/>
      <c r="C166" s="132"/>
      <c r="D166" s="132"/>
      <c r="E166" s="133"/>
      <c r="F166" s="133" t="s">
        <v>376</v>
      </c>
      <c r="G166" s="133">
        <v>8</v>
      </c>
      <c r="H166" s="133" t="s">
        <v>375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4"/>
      <c r="S166" s="134"/>
      <c r="T166" s="135"/>
    </row>
    <row r="167" spans="2:17" ht="21.75" customHeight="1">
      <c r="B167" s="131" t="s">
        <v>291</v>
      </c>
      <c r="C167" s="131"/>
      <c r="D167" s="131"/>
      <c r="E167" s="153"/>
      <c r="F167" s="145">
        <f>F99+F92+F84+F78+F72+F66+F53+F46+F39+F31+F24+F17+F106+F112+F118+F59+F132</f>
        <v>4393321</v>
      </c>
      <c r="G167" s="360">
        <f>G99+G92+G84+G78+G72+G66+G53+G46+G39+G31+G24+G17+G106+G112+G59+G125+G132+G139</f>
        <v>14872324</v>
      </c>
      <c r="H167" s="360"/>
      <c r="I167" s="154"/>
      <c r="Q167" s="102"/>
    </row>
    <row r="168" spans="1:10" ht="11.25">
      <c r="A168" s="11"/>
      <c r="B168" s="155" t="s">
        <v>422</v>
      </c>
      <c r="C168" s="155"/>
      <c r="D168" s="155"/>
      <c r="E168" s="155" t="s">
        <v>363</v>
      </c>
      <c r="F168" s="156">
        <v>4305866</v>
      </c>
      <c r="G168" s="355">
        <v>14872324</v>
      </c>
      <c r="H168" s="356"/>
      <c r="I168" s="155" t="s">
        <v>272</v>
      </c>
      <c r="J168" s="11"/>
    </row>
    <row r="169" spans="1:17" ht="11.25">
      <c r="A169" s="7"/>
      <c r="B169" s="157"/>
      <c r="C169" s="157"/>
      <c r="D169" s="157"/>
      <c r="E169" s="158"/>
      <c r="F169" s="105">
        <f>F167-F168</f>
        <v>87455</v>
      </c>
      <c r="G169" s="388">
        <f>G148</f>
        <v>16978009</v>
      </c>
      <c r="H169" s="388"/>
      <c r="I169" s="158"/>
      <c r="J169" s="7"/>
      <c r="Q169" s="102"/>
    </row>
    <row r="170" spans="1:11" ht="11.25">
      <c r="A170" s="7"/>
      <c r="B170" s="157"/>
      <c r="C170" s="157"/>
      <c r="D170" s="157"/>
      <c r="E170" s="157"/>
      <c r="F170" s="105"/>
      <c r="G170" s="389">
        <f>G168-G169</f>
        <v>-2105685</v>
      </c>
      <c r="H170" s="390"/>
      <c r="I170" s="299" t="s">
        <v>552</v>
      </c>
      <c r="J170" s="382">
        <f>G145+G140+G133+G126+G100+G93+G32</f>
        <v>2105685</v>
      </c>
      <c r="K170" s="382"/>
    </row>
    <row r="171" spans="6:9" ht="11.25">
      <c r="F171" s="145">
        <f>SUM(F174:F175)</f>
        <v>87455</v>
      </c>
      <c r="G171" s="357">
        <f>G167-G168</f>
        <v>0</v>
      </c>
      <c r="H171" s="357"/>
      <c r="I171" s="40" t="e">
        <f>I169-I170</f>
        <v>#VALUE!</v>
      </c>
    </row>
    <row r="172" spans="5:9" ht="11.25">
      <c r="E172" s="102">
        <f>F171-F169</f>
        <v>0</v>
      </c>
      <c r="F172" s="145"/>
      <c r="G172" s="381"/>
      <c r="H172" s="381"/>
      <c r="I172" s="232"/>
    </row>
    <row r="173" spans="6:9" ht="11.25">
      <c r="F173" s="145"/>
      <c r="G173" s="381"/>
      <c r="H173" s="381"/>
      <c r="I173" s="232"/>
    </row>
    <row r="174" spans="6:7" ht="11.25">
      <c r="F174" s="164">
        <v>57360</v>
      </c>
      <c r="G174" s="2" t="s">
        <v>400</v>
      </c>
    </row>
    <row r="175" spans="4:10" ht="11.25">
      <c r="D175" s="131"/>
      <c r="E175" s="131"/>
      <c r="F175" s="164">
        <v>30095</v>
      </c>
      <c r="G175" s="53" t="s">
        <v>401</v>
      </c>
      <c r="H175" s="131"/>
      <c r="I175" s="131"/>
      <c r="J175" s="131"/>
    </row>
    <row r="176" spans="4:10" ht="11.25">
      <c r="D176" s="131"/>
      <c r="E176" s="131"/>
      <c r="F176" s="131"/>
      <c r="G176" s="131" t="s">
        <v>482</v>
      </c>
      <c r="H176" s="131"/>
      <c r="I176" s="131"/>
      <c r="J176" s="131"/>
    </row>
    <row r="177" spans="4:10" ht="11.25">
      <c r="D177" s="131"/>
      <c r="E177" s="131"/>
      <c r="F177" s="131"/>
      <c r="G177" s="145"/>
      <c r="H177" s="131"/>
      <c r="I177" s="131"/>
      <c r="J177" s="131"/>
    </row>
    <row r="178" spans="4:10" ht="11.25">
      <c r="D178" s="131"/>
      <c r="E178" s="131"/>
      <c r="F178" s="131"/>
      <c r="G178" s="131"/>
      <c r="H178" s="131"/>
      <c r="I178" s="131"/>
      <c r="J178" s="131"/>
    </row>
    <row r="179" spans="4:10" ht="11.25">
      <c r="D179" s="131"/>
      <c r="E179" s="131"/>
      <c r="F179" s="131"/>
      <c r="G179" s="131"/>
      <c r="H179" s="131"/>
      <c r="I179" s="131"/>
      <c r="J179" s="131"/>
    </row>
    <row r="180" spans="4:10" ht="11.25">
      <c r="D180" s="131"/>
      <c r="E180" s="131"/>
      <c r="F180" s="131"/>
      <c r="G180" s="131"/>
      <c r="H180" s="131"/>
      <c r="I180" s="131"/>
      <c r="J180" s="131"/>
    </row>
    <row r="181" spans="4:10" ht="11.25">
      <c r="D181" s="131"/>
      <c r="E181" s="131"/>
      <c r="F181" s="131"/>
      <c r="G181" s="131"/>
      <c r="H181" s="131"/>
      <c r="I181" s="131"/>
      <c r="J181" s="131"/>
    </row>
    <row r="182" spans="4:10" ht="11.25">
      <c r="D182" s="131"/>
      <c r="E182" s="131"/>
      <c r="F182" s="131"/>
      <c r="G182" s="131"/>
      <c r="H182" s="131"/>
      <c r="I182" s="131"/>
      <c r="J182" s="131"/>
    </row>
    <row r="183" spans="4:10" ht="11.25">
      <c r="D183" s="131"/>
      <c r="E183" s="131"/>
      <c r="F183" s="131"/>
      <c r="G183" s="131"/>
      <c r="H183" s="131"/>
      <c r="I183" s="131"/>
      <c r="J183" s="131"/>
    </row>
    <row r="184" spans="4:10" ht="11.25">
      <c r="D184" s="131"/>
      <c r="E184" s="131"/>
      <c r="F184" s="131"/>
      <c r="G184" s="131"/>
      <c r="H184" s="131"/>
      <c r="I184" s="131"/>
      <c r="J184" s="131"/>
    </row>
    <row r="185" spans="4:10" ht="11.25">
      <c r="D185" s="131"/>
      <c r="E185" s="131"/>
      <c r="F185" s="131"/>
      <c r="G185" s="131"/>
      <c r="H185" s="131"/>
      <c r="I185" s="131"/>
      <c r="J185" s="131"/>
    </row>
    <row r="186" spans="4:10" ht="11.25">
      <c r="D186" s="131"/>
      <c r="E186" s="131"/>
      <c r="F186" s="131"/>
      <c r="G186" s="131"/>
      <c r="H186" s="131"/>
      <c r="I186" s="131"/>
      <c r="J186" s="131"/>
    </row>
    <row r="187" spans="4:10" ht="11.25">
      <c r="D187" s="131"/>
      <c r="E187" s="131"/>
      <c r="F187" s="131"/>
      <c r="G187" s="131"/>
      <c r="H187" s="131"/>
      <c r="I187" s="131"/>
      <c r="J187" s="131"/>
    </row>
    <row r="188" spans="4:10" ht="11.25">
      <c r="D188" s="131"/>
      <c r="E188" s="131"/>
      <c r="F188" s="131"/>
      <c r="G188" s="131"/>
      <c r="H188" s="131"/>
      <c r="I188" s="131"/>
      <c r="J188" s="131"/>
    </row>
    <row r="189" spans="4:10" ht="11.25">
      <c r="D189" s="131"/>
      <c r="E189" s="131"/>
      <c r="F189" s="131"/>
      <c r="G189" s="131"/>
      <c r="H189" s="131"/>
      <c r="I189" s="131"/>
      <c r="J189" s="131"/>
    </row>
    <row r="190" spans="4:10" ht="11.25">
      <c r="D190" s="131"/>
      <c r="E190" s="131"/>
      <c r="F190" s="131"/>
      <c r="G190" s="131"/>
      <c r="H190" s="131"/>
      <c r="I190" s="131"/>
      <c r="J190" s="131"/>
    </row>
    <row r="191" spans="4:10" ht="11.25">
      <c r="D191" s="131"/>
      <c r="E191" s="131"/>
      <c r="F191" s="131"/>
      <c r="G191" s="131"/>
      <c r="H191" s="131"/>
      <c r="I191" s="131"/>
      <c r="J191" s="131"/>
    </row>
    <row r="192" spans="4:10" ht="11.25">
      <c r="D192" s="131"/>
      <c r="E192" s="131"/>
      <c r="F192" s="131"/>
      <c r="G192" s="131"/>
      <c r="H192" s="131"/>
      <c r="I192" s="131"/>
      <c r="J192" s="131"/>
    </row>
    <row r="193" spans="4:10" ht="11.25">
      <c r="D193" s="131"/>
      <c r="E193" s="131"/>
      <c r="F193" s="131"/>
      <c r="G193" s="131"/>
      <c r="H193" s="131"/>
      <c r="I193" s="131"/>
      <c r="J193" s="131"/>
    </row>
    <row r="194" spans="4:10" ht="11.25">
      <c r="D194" s="131"/>
      <c r="E194" s="131"/>
      <c r="F194" s="131"/>
      <c r="G194" s="131"/>
      <c r="H194" s="131"/>
      <c r="I194" s="131"/>
      <c r="J194" s="131"/>
    </row>
    <row r="195" spans="4:10" ht="11.25">
      <c r="D195" s="131"/>
      <c r="E195" s="131"/>
      <c r="F195" s="131"/>
      <c r="G195" s="131"/>
      <c r="H195" s="131"/>
      <c r="I195" s="131"/>
      <c r="J195" s="131"/>
    </row>
    <row r="196" spans="4:10" ht="11.25">
      <c r="D196" s="131"/>
      <c r="E196" s="131"/>
      <c r="F196" s="131"/>
      <c r="G196" s="131"/>
      <c r="H196" s="131"/>
      <c r="I196" s="131"/>
      <c r="J196" s="131"/>
    </row>
    <row r="197" spans="4:10" ht="11.25">
      <c r="D197" s="131"/>
      <c r="E197" s="131"/>
      <c r="F197" s="131"/>
      <c r="G197" s="131"/>
      <c r="H197" s="131"/>
      <c r="I197" s="131"/>
      <c r="J197" s="131"/>
    </row>
    <row r="198" spans="4:10" ht="11.25">
      <c r="D198" s="131"/>
      <c r="E198" s="131"/>
      <c r="F198" s="131"/>
      <c r="G198" s="131"/>
      <c r="H198" s="131"/>
      <c r="I198" s="131"/>
      <c r="J198" s="131"/>
    </row>
    <row r="199" spans="4:10" ht="11.25">
      <c r="D199" s="131"/>
      <c r="E199" s="131"/>
      <c r="F199" s="131"/>
      <c r="G199" s="131"/>
      <c r="H199" s="131"/>
      <c r="I199" s="131"/>
      <c r="J199" s="131"/>
    </row>
    <row r="200" spans="4:10" ht="11.25">
      <c r="D200" s="131"/>
      <c r="E200" s="131"/>
      <c r="F200" s="131"/>
      <c r="G200" s="131"/>
      <c r="H200" s="131"/>
      <c r="I200" s="131"/>
      <c r="J200" s="131"/>
    </row>
    <row r="201" spans="4:10" ht="11.25">
      <c r="D201" s="131"/>
      <c r="E201" s="131"/>
      <c r="F201" s="131"/>
      <c r="G201" s="131"/>
      <c r="H201" s="131"/>
      <c r="I201" s="131"/>
      <c r="J201" s="131"/>
    </row>
    <row r="202" spans="4:10" ht="11.25">
      <c r="D202" s="131"/>
      <c r="E202" s="131"/>
      <c r="F202" s="131"/>
      <c r="G202" s="131"/>
      <c r="H202" s="131"/>
      <c r="I202" s="131"/>
      <c r="J202" s="131"/>
    </row>
    <row r="203" spans="4:10" ht="11.25">
      <c r="D203" s="131"/>
      <c r="E203" s="131"/>
      <c r="F203" s="131"/>
      <c r="G203" s="131"/>
      <c r="H203" s="131"/>
      <c r="I203" s="131"/>
      <c r="J203" s="131"/>
    </row>
    <row r="204" spans="4:10" ht="11.25">
      <c r="D204" s="131"/>
      <c r="E204" s="131"/>
      <c r="F204" s="131"/>
      <c r="G204" s="131"/>
      <c r="H204" s="131"/>
      <c r="I204" s="131"/>
      <c r="J204" s="131"/>
    </row>
    <row r="205" spans="4:10" ht="11.25">
      <c r="D205" s="131"/>
      <c r="E205" s="131"/>
      <c r="F205" s="131"/>
      <c r="G205" s="131"/>
      <c r="H205" s="131"/>
      <c r="I205" s="131"/>
      <c r="J205" s="131"/>
    </row>
    <row r="258" ht="11.25">
      <c r="B258" s="2" t="s">
        <v>339</v>
      </c>
    </row>
    <row r="259" spans="2:9" ht="11.25">
      <c r="B259" s="2" t="s">
        <v>364</v>
      </c>
      <c r="D259" s="350" t="s">
        <v>340</v>
      </c>
      <c r="E259" s="350"/>
      <c r="F259" s="350"/>
      <c r="G259" s="350"/>
      <c r="H259" s="350"/>
      <c r="I259" s="350"/>
    </row>
    <row r="260" spans="4:9" ht="12" thickBot="1">
      <c r="D260" s="351"/>
      <c r="E260" s="351"/>
      <c r="F260" s="351"/>
      <c r="G260" s="351"/>
      <c r="H260" s="351"/>
      <c r="I260" s="351"/>
    </row>
    <row r="261" spans="1:17" ht="12" thickTop="1">
      <c r="A261" s="336" t="s">
        <v>195</v>
      </c>
      <c r="B261" s="341" t="s">
        <v>197</v>
      </c>
      <c r="C261" s="344" t="s">
        <v>198</v>
      </c>
      <c r="D261" s="344" t="s">
        <v>230</v>
      </c>
      <c r="E261" s="344" t="s">
        <v>219</v>
      </c>
      <c r="F261" s="341" t="s">
        <v>183</v>
      </c>
      <c r="G261" s="341"/>
      <c r="H261" s="341" t="s">
        <v>196</v>
      </c>
      <c r="I261" s="341"/>
      <c r="J261" s="341"/>
      <c r="K261" s="341"/>
      <c r="L261" s="341"/>
      <c r="M261" s="341"/>
      <c r="N261" s="341"/>
      <c r="O261" s="341"/>
      <c r="P261" s="341"/>
      <c r="Q261" s="346"/>
    </row>
    <row r="262" spans="1:17" ht="11.25">
      <c r="A262" s="337"/>
      <c r="B262" s="342"/>
      <c r="C262" s="345"/>
      <c r="D262" s="345"/>
      <c r="E262" s="345"/>
      <c r="F262" s="345" t="s">
        <v>260</v>
      </c>
      <c r="G262" s="345" t="s">
        <v>261</v>
      </c>
      <c r="H262" s="342" t="s">
        <v>194</v>
      </c>
      <c r="I262" s="342"/>
      <c r="J262" s="342"/>
      <c r="K262" s="342"/>
      <c r="L262" s="342"/>
      <c r="M262" s="342"/>
      <c r="N262" s="342"/>
      <c r="O262" s="342"/>
      <c r="P262" s="342"/>
      <c r="Q262" s="343"/>
    </row>
    <row r="263" spans="1:17" ht="11.25">
      <c r="A263" s="337"/>
      <c r="B263" s="342"/>
      <c r="C263" s="345"/>
      <c r="D263" s="345"/>
      <c r="E263" s="345"/>
      <c r="F263" s="345"/>
      <c r="G263" s="345"/>
      <c r="H263" s="345" t="s">
        <v>200</v>
      </c>
      <c r="I263" s="342" t="s">
        <v>201</v>
      </c>
      <c r="J263" s="342"/>
      <c r="K263" s="342"/>
      <c r="L263" s="342"/>
      <c r="M263" s="342"/>
      <c r="N263" s="342"/>
      <c r="O263" s="342"/>
      <c r="P263" s="342"/>
      <c r="Q263" s="343"/>
    </row>
    <row r="264" spans="1:17" ht="11.25">
      <c r="A264" s="337"/>
      <c r="B264" s="342"/>
      <c r="C264" s="345"/>
      <c r="D264" s="345"/>
      <c r="E264" s="345"/>
      <c r="F264" s="345"/>
      <c r="G264" s="345"/>
      <c r="H264" s="345"/>
      <c r="I264" s="342" t="s">
        <v>232</v>
      </c>
      <c r="J264" s="342"/>
      <c r="K264" s="342"/>
      <c r="L264" s="342"/>
      <c r="M264" s="342" t="s">
        <v>199</v>
      </c>
      <c r="N264" s="342"/>
      <c r="O264" s="342"/>
      <c r="P264" s="342"/>
      <c r="Q264" s="343"/>
    </row>
    <row r="265" spans="1:17" ht="11.25">
      <c r="A265" s="337"/>
      <c r="B265" s="342"/>
      <c r="C265" s="345"/>
      <c r="D265" s="345"/>
      <c r="E265" s="345"/>
      <c r="F265" s="345"/>
      <c r="G265" s="345"/>
      <c r="H265" s="345"/>
      <c r="I265" s="345" t="s">
        <v>202</v>
      </c>
      <c r="J265" s="342" t="s">
        <v>203</v>
      </c>
      <c r="K265" s="342"/>
      <c r="L265" s="342"/>
      <c r="M265" s="345" t="s">
        <v>204</v>
      </c>
      <c r="N265" s="345" t="s">
        <v>203</v>
      </c>
      <c r="O265" s="345"/>
      <c r="P265" s="345"/>
      <c r="Q265" s="354"/>
    </row>
    <row r="266" spans="1:17" ht="42">
      <c r="A266" s="337"/>
      <c r="B266" s="342"/>
      <c r="C266" s="345"/>
      <c r="D266" s="345"/>
      <c r="E266" s="345"/>
      <c r="F266" s="345"/>
      <c r="G266" s="345"/>
      <c r="H266" s="345"/>
      <c r="I266" s="345"/>
      <c r="J266" s="1" t="s">
        <v>218</v>
      </c>
      <c r="K266" s="1" t="s">
        <v>205</v>
      </c>
      <c r="L266" s="1" t="s">
        <v>207</v>
      </c>
      <c r="M266" s="345"/>
      <c r="N266" s="1" t="s">
        <v>206</v>
      </c>
      <c r="O266" s="1" t="s">
        <v>218</v>
      </c>
      <c r="P266" s="1" t="s">
        <v>205</v>
      </c>
      <c r="Q266" s="18" t="s">
        <v>207</v>
      </c>
    </row>
    <row r="267" spans="1:17" ht="12" thickBot="1">
      <c r="A267" s="19">
        <v>1</v>
      </c>
      <c r="B267" s="20">
        <v>2</v>
      </c>
      <c r="C267" s="20">
        <v>3</v>
      </c>
      <c r="D267" s="20">
        <v>4</v>
      </c>
      <c r="E267" s="20">
        <v>5</v>
      </c>
      <c r="F267" s="20">
        <v>6</v>
      </c>
      <c r="G267" s="20">
        <v>7</v>
      </c>
      <c r="H267" s="20">
        <v>8</v>
      </c>
      <c r="I267" s="20">
        <v>9</v>
      </c>
      <c r="J267" s="20">
        <v>10</v>
      </c>
      <c r="K267" s="20">
        <v>11</v>
      </c>
      <c r="L267" s="20">
        <v>12</v>
      </c>
      <c r="M267" s="20">
        <v>13</v>
      </c>
      <c r="N267" s="20">
        <v>14</v>
      </c>
      <c r="O267" s="20">
        <v>15</v>
      </c>
      <c r="P267" s="20">
        <v>16</v>
      </c>
      <c r="Q267" s="21">
        <v>17</v>
      </c>
    </row>
    <row r="268" spans="1:17" ht="12.75" thickBot="1" thickTop="1">
      <c r="A268" s="22">
        <v>1</v>
      </c>
      <c r="B268" s="23" t="s">
        <v>208</v>
      </c>
      <c r="C268" s="352" t="s">
        <v>193</v>
      </c>
      <c r="D268" s="35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2" thickTop="1">
      <c r="A269" s="332" t="s">
        <v>211</v>
      </c>
      <c r="B269" s="75" t="s">
        <v>248</v>
      </c>
      <c r="C269" s="76"/>
      <c r="D269" s="76"/>
      <c r="E269" s="77"/>
      <c r="F269" s="77"/>
      <c r="G269" s="77"/>
      <c r="H269" s="77"/>
      <c r="I269" s="77"/>
      <c r="J269" s="76"/>
      <c r="K269" s="76"/>
      <c r="L269" s="76"/>
      <c r="M269" s="77"/>
      <c r="N269" s="76"/>
      <c r="O269" s="76"/>
      <c r="P269" s="76"/>
      <c r="Q269" s="78"/>
    </row>
    <row r="270" spans="1:17" ht="22.5">
      <c r="A270" s="333"/>
      <c r="B270" s="79" t="s">
        <v>249</v>
      </c>
      <c r="C270" s="80"/>
      <c r="D270" s="80"/>
      <c r="E270" s="81"/>
      <c r="F270" s="81"/>
      <c r="G270" s="81"/>
      <c r="H270" s="81"/>
      <c r="I270" s="81"/>
      <c r="J270" s="80"/>
      <c r="K270" s="80"/>
      <c r="L270" s="80"/>
      <c r="M270" s="81"/>
      <c r="N270" s="80"/>
      <c r="O270" s="80"/>
      <c r="P270" s="80"/>
      <c r="Q270" s="82"/>
    </row>
    <row r="271" spans="1:17" ht="22.5">
      <c r="A271" s="333"/>
      <c r="B271" s="79" t="s">
        <v>251</v>
      </c>
      <c r="C271" s="80"/>
      <c r="D271" s="80"/>
      <c r="E271" s="81"/>
      <c r="F271" s="81"/>
      <c r="G271" s="81"/>
      <c r="H271" s="81"/>
      <c r="I271" s="81"/>
      <c r="J271" s="80"/>
      <c r="K271" s="80"/>
      <c r="L271" s="80"/>
      <c r="M271" s="81"/>
      <c r="N271" s="80"/>
      <c r="O271" s="80"/>
      <c r="P271" s="80"/>
      <c r="Q271" s="82"/>
    </row>
    <row r="272" spans="1:17" ht="22.5">
      <c r="A272" s="333"/>
      <c r="B272" s="79" t="s">
        <v>341</v>
      </c>
      <c r="C272" s="80"/>
      <c r="D272" s="83" t="s">
        <v>254</v>
      </c>
      <c r="E272" s="81"/>
      <c r="F272" s="81"/>
      <c r="G272" s="81"/>
      <c r="H272" s="81"/>
      <c r="I272" s="81"/>
      <c r="J272" s="80"/>
      <c r="K272" s="80"/>
      <c r="L272" s="80"/>
      <c r="M272" s="81"/>
      <c r="N272" s="80"/>
      <c r="O272" s="80"/>
      <c r="P272" s="80"/>
      <c r="Q272" s="82"/>
    </row>
    <row r="273" spans="1:17" ht="11.25">
      <c r="A273" s="333"/>
      <c r="B273" s="84" t="s">
        <v>210</v>
      </c>
      <c r="C273" s="80"/>
      <c r="D273" s="8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2"/>
    </row>
    <row r="274" spans="1:17" ht="11.25">
      <c r="A274" s="333"/>
      <c r="B274" s="84"/>
      <c r="C274" s="80"/>
      <c r="D274" s="80"/>
      <c r="E274" s="65"/>
      <c r="F274" s="65"/>
      <c r="G274" s="65"/>
      <c r="H274" s="65"/>
      <c r="I274" s="65"/>
      <c r="J274" s="64"/>
      <c r="K274" s="64"/>
      <c r="L274" s="64"/>
      <c r="M274" s="65"/>
      <c r="N274" s="64"/>
      <c r="O274" s="64"/>
      <c r="P274" s="64"/>
      <c r="Q274" s="66"/>
    </row>
    <row r="275" spans="1:17" ht="11.25">
      <c r="A275" s="48"/>
      <c r="B275" s="84" t="s">
        <v>263</v>
      </c>
      <c r="C275" s="80"/>
      <c r="D275" s="80"/>
      <c r="E275" s="65"/>
      <c r="F275" s="65"/>
      <c r="G275" s="65"/>
      <c r="H275" s="65"/>
      <c r="I275" s="65"/>
      <c r="J275" s="64"/>
      <c r="K275" s="64"/>
      <c r="L275" s="64"/>
      <c r="M275" s="65"/>
      <c r="N275" s="64"/>
      <c r="O275" s="64"/>
      <c r="P275" s="64"/>
      <c r="Q275" s="66"/>
    </row>
    <row r="276" spans="1:17" ht="11.25">
      <c r="A276" s="347" t="s">
        <v>212</v>
      </c>
      <c r="B276" s="120" t="s">
        <v>248</v>
      </c>
      <c r="C276" s="121"/>
      <c r="D276" s="121"/>
      <c r="E276" s="122"/>
      <c r="F276" s="122"/>
      <c r="G276" s="122"/>
      <c r="H276" s="122"/>
      <c r="I276" s="122"/>
      <c r="J276" s="121"/>
      <c r="K276" s="121"/>
      <c r="L276" s="121"/>
      <c r="M276" s="122"/>
      <c r="N276" s="121"/>
      <c r="O276" s="121"/>
      <c r="P276" s="121"/>
      <c r="Q276" s="121"/>
    </row>
    <row r="277" spans="1:17" ht="22.5">
      <c r="A277" s="348"/>
      <c r="B277" s="123" t="s">
        <v>249</v>
      </c>
      <c r="C277" s="72"/>
      <c r="D277" s="72"/>
      <c r="E277" s="70"/>
      <c r="F277" s="70"/>
      <c r="G277" s="70"/>
      <c r="H277" s="70"/>
      <c r="I277" s="70"/>
      <c r="J277" s="72"/>
      <c r="K277" s="72"/>
      <c r="L277" s="72"/>
      <c r="M277" s="70"/>
      <c r="N277" s="72"/>
      <c r="O277" s="72"/>
      <c r="P277" s="72"/>
      <c r="Q277" s="72"/>
    </row>
    <row r="278" spans="1:17" ht="22.5">
      <c r="A278" s="348"/>
      <c r="B278" s="123" t="s">
        <v>251</v>
      </c>
      <c r="C278" s="72"/>
      <c r="D278" s="72"/>
      <c r="E278" s="70"/>
      <c r="F278" s="70"/>
      <c r="G278" s="70"/>
      <c r="H278" s="70"/>
      <c r="I278" s="70"/>
      <c r="J278" s="72"/>
      <c r="K278" s="72"/>
      <c r="L278" s="72"/>
      <c r="M278" s="70"/>
      <c r="N278" s="72"/>
      <c r="O278" s="72"/>
      <c r="P278" s="72"/>
      <c r="Q278" s="72"/>
    </row>
    <row r="279" spans="1:17" ht="22.5">
      <c r="A279" s="348"/>
      <c r="B279" s="123" t="s">
        <v>342</v>
      </c>
      <c r="C279" s="72"/>
      <c r="D279" s="124" t="s">
        <v>313</v>
      </c>
      <c r="E279" s="70"/>
      <c r="F279" s="70"/>
      <c r="G279" s="70"/>
      <c r="H279" s="70"/>
      <c r="I279" s="70"/>
      <c r="J279" s="72"/>
      <c r="K279" s="72"/>
      <c r="L279" s="72"/>
      <c r="M279" s="70"/>
      <c r="N279" s="72"/>
      <c r="O279" s="72"/>
      <c r="P279" s="72"/>
      <c r="Q279" s="72"/>
    </row>
    <row r="280" spans="1:17" ht="11.25">
      <c r="A280" s="348"/>
      <c r="B280" s="69" t="s">
        <v>210</v>
      </c>
      <c r="C280" s="72"/>
      <c r="D280" s="7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</row>
    <row r="281" spans="1:17" ht="11.25">
      <c r="A281" s="348"/>
      <c r="B281" s="69"/>
      <c r="C281" s="72"/>
      <c r="D281" s="72"/>
      <c r="E281" s="70"/>
      <c r="F281" s="70"/>
      <c r="G281" s="70"/>
      <c r="H281" s="70"/>
      <c r="I281" s="70"/>
      <c r="J281" s="72"/>
      <c r="K281" s="72"/>
      <c r="L281" s="72"/>
      <c r="M281" s="70"/>
      <c r="N281" s="72"/>
      <c r="O281" s="72"/>
      <c r="P281" s="72"/>
      <c r="Q281" s="72"/>
    </row>
    <row r="282" spans="1:17" ht="11.25">
      <c r="A282" s="349"/>
      <c r="B282" s="125" t="s">
        <v>263</v>
      </c>
      <c r="C282" s="126"/>
      <c r="D282" s="126"/>
      <c r="E282" s="127"/>
      <c r="F282" s="127"/>
      <c r="G282" s="127"/>
      <c r="H282" s="127"/>
      <c r="I282" s="127"/>
      <c r="J282" s="126"/>
      <c r="K282" s="126"/>
      <c r="L282" s="126"/>
      <c r="M282" s="127"/>
      <c r="N282" s="126"/>
      <c r="O282" s="126"/>
      <c r="P282" s="126"/>
      <c r="Q282" s="126"/>
    </row>
  </sheetData>
  <sheetProtection/>
  <mergeCells count="77">
    <mergeCell ref="G173:H173"/>
    <mergeCell ref="J170:K170"/>
    <mergeCell ref="G172:H172"/>
    <mergeCell ref="A120:A126"/>
    <mergeCell ref="A127:A133"/>
    <mergeCell ref="A134:A140"/>
    <mergeCell ref="C142:D142"/>
    <mergeCell ref="A141:A147"/>
    <mergeCell ref="G169:H169"/>
    <mergeCell ref="G170:H170"/>
    <mergeCell ref="A107:A112"/>
    <mergeCell ref="A61:A66"/>
    <mergeCell ref="A25:A32"/>
    <mergeCell ref="A47:A53"/>
    <mergeCell ref="A40:A46"/>
    <mergeCell ref="A33:A39"/>
    <mergeCell ref="A54:A59"/>
    <mergeCell ref="A11:A17"/>
    <mergeCell ref="C148:D148"/>
    <mergeCell ref="C60:D60"/>
    <mergeCell ref="C86:D86"/>
    <mergeCell ref="A148:B148"/>
    <mergeCell ref="A73:A78"/>
    <mergeCell ref="A85:A93"/>
    <mergeCell ref="A67:A72"/>
    <mergeCell ref="A94:A100"/>
    <mergeCell ref="A79:A84"/>
    <mergeCell ref="M265:M266"/>
    <mergeCell ref="A18:A24"/>
    <mergeCell ref="G4:G8"/>
    <mergeCell ref="J7:L7"/>
    <mergeCell ref="F4:F8"/>
    <mergeCell ref="E3:E8"/>
    <mergeCell ref="C3:C8"/>
    <mergeCell ref="C10:D10"/>
    <mergeCell ref="D3:D8"/>
    <mergeCell ref="A3:A8"/>
    <mergeCell ref="B3:B8"/>
    <mergeCell ref="M6:Q6"/>
    <mergeCell ref="N7:Q7"/>
    <mergeCell ref="I7:I8"/>
    <mergeCell ref="H3:Q3"/>
    <mergeCell ref="H4:Q4"/>
    <mergeCell ref="I5:Q5"/>
    <mergeCell ref="M7:M8"/>
    <mergeCell ref="H5:H8"/>
    <mergeCell ref="I6:L6"/>
    <mergeCell ref="F3:G3"/>
    <mergeCell ref="D261:D266"/>
    <mergeCell ref="G168:H168"/>
    <mergeCell ref="H263:H266"/>
    <mergeCell ref="G171:H171"/>
    <mergeCell ref="C36:D36"/>
    <mergeCell ref="G167:H167"/>
    <mergeCell ref="G262:G266"/>
    <mergeCell ref="C261:C266"/>
    <mergeCell ref="F262:F266"/>
    <mergeCell ref="A276:A282"/>
    <mergeCell ref="D259:I260"/>
    <mergeCell ref="C268:D268"/>
    <mergeCell ref="A269:A274"/>
    <mergeCell ref="I265:I266"/>
    <mergeCell ref="I263:Q263"/>
    <mergeCell ref="I264:L264"/>
    <mergeCell ref="M264:Q264"/>
    <mergeCell ref="N265:Q265"/>
    <mergeCell ref="J265:L265"/>
    <mergeCell ref="A113:A119"/>
    <mergeCell ref="O1:Q1"/>
    <mergeCell ref="A1:M1"/>
    <mergeCell ref="A261:A266"/>
    <mergeCell ref="A101:A106"/>
    <mergeCell ref="B261:B266"/>
    <mergeCell ref="H262:Q262"/>
    <mergeCell ref="E261:E266"/>
    <mergeCell ref="F261:G261"/>
    <mergeCell ref="H261:Q261"/>
  </mergeCells>
  <printOptions horizontalCentered="1"/>
  <pageMargins left="0.1968503937007874" right="0.1968503937007874" top="0.1968503937007874" bottom="0.1968503937007874" header="0.1968503937007874" footer="0.5118110236220472"/>
  <pageSetup firstPageNumber="26" useFirstPageNumber="1" horizontalDpi="600" verticalDpi="600" orientation="landscape" paperSize="9" scale="67" r:id="rId1"/>
  <headerFooter alignWithMargins="0">
    <oddHeader>&amp;R&amp;9
</oddHeader>
  </headerFooter>
  <rowBreaks count="3" manualBreakCount="3">
    <brk id="46" max="18" man="1"/>
    <brk id="84" max="18" man="1"/>
    <brk id="11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2" sqref="B22"/>
    </sheetView>
  </sheetViews>
  <sheetFormatPr defaultColWidth="9.00390625" defaultRowHeight="12.75"/>
  <cols>
    <col min="1" max="1" width="7.125" style="15" customWidth="1"/>
    <col min="2" max="2" width="70.75390625" style="15" customWidth="1"/>
    <col min="3" max="3" width="16.125" style="15" hidden="1" customWidth="1"/>
    <col min="4" max="4" width="23.875" style="15" customWidth="1"/>
    <col min="5" max="16384" width="9.125" style="15" customWidth="1"/>
  </cols>
  <sheetData>
    <row r="1" spans="1:3" ht="19.5" customHeight="1">
      <c r="A1" s="391" t="s">
        <v>423</v>
      </c>
      <c r="B1" s="391"/>
      <c r="C1" s="391"/>
    </row>
    <row r="2" spans="1:3" ht="24.75" customHeight="1">
      <c r="A2" s="391" t="s">
        <v>435</v>
      </c>
      <c r="B2" s="391"/>
      <c r="C2" s="391"/>
    </row>
    <row r="3" spans="1:4" ht="24.75" customHeight="1">
      <c r="A3" s="166"/>
      <c r="B3" s="166"/>
      <c r="C3" s="174" t="s">
        <v>436</v>
      </c>
      <c r="D3" s="174" t="s">
        <v>436</v>
      </c>
    </row>
    <row r="4" spans="1:3" ht="24.75" customHeight="1" thickBot="1">
      <c r="A4" s="166"/>
      <c r="B4" s="166"/>
      <c r="C4" s="175" t="s">
        <v>192</v>
      </c>
    </row>
    <row r="5" spans="1:4" ht="24.75" customHeight="1" thickTop="1">
      <c r="A5" s="167" t="s">
        <v>195</v>
      </c>
      <c r="B5" s="168" t="s">
        <v>179</v>
      </c>
      <c r="C5" s="176" t="s">
        <v>437</v>
      </c>
      <c r="D5" s="177" t="s">
        <v>424</v>
      </c>
    </row>
    <row r="6" spans="1:4" ht="24.75" customHeight="1" thickBot="1">
      <c r="A6" s="178" t="s">
        <v>425</v>
      </c>
      <c r="B6" s="179" t="s">
        <v>426</v>
      </c>
      <c r="C6" s="180">
        <v>251895</v>
      </c>
      <c r="D6" s="181">
        <v>276527</v>
      </c>
    </row>
    <row r="7" spans="1:4" ht="24.75" customHeight="1" thickBot="1" thickTop="1">
      <c r="A7" s="173" t="s">
        <v>427</v>
      </c>
      <c r="B7" s="182" t="s">
        <v>428</v>
      </c>
      <c r="C7" s="183">
        <f>SUM(C8:C8)</f>
        <v>200000</v>
      </c>
      <c r="D7" s="12">
        <f>SUM(D8:D8)</f>
        <v>200000</v>
      </c>
    </row>
    <row r="8" spans="1:4" ht="24.75" customHeight="1" thickBot="1" thickTop="1">
      <c r="A8" s="172" t="s">
        <v>186</v>
      </c>
      <c r="B8" s="184" t="s">
        <v>438</v>
      </c>
      <c r="C8" s="185">
        <v>200000</v>
      </c>
      <c r="D8" s="186">
        <v>200000</v>
      </c>
    </row>
    <row r="9" spans="1:4" ht="24.75" customHeight="1" thickBot="1" thickTop="1">
      <c r="A9" s="173" t="s">
        <v>429</v>
      </c>
      <c r="B9" s="182" t="s">
        <v>185</v>
      </c>
      <c r="C9" s="183">
        <f>C10+C17</f>
        <v>392879</v>
      </c>
      <c r="D9" s="12">
        <f>D10+D17</f>
        <v>192860</v>
      </c>
    </row>
    <row r="10" spans="1:4" ht="24.75" customHeight="1" thickBot="1" thickTop="1">
      <c r="A10" s="187" t="s">
        <v>186</v>
      </c>
      <c r="B10" s="188" t="s">
        <v>430</v>
      </c>
      <c r="C10" s="189">
        <f>SUM(C11:C16)</f>
        <v>105400</v>
      </c>
      <c r="D10" s="190">
        <f>SUM(D11:D16)</f>
        <v>89000</v>
      </c>
    </row>
    <row r="11" spans="1:4" ht="24.75" customHeight="1">
      <c r="A11" s="172"/>
      <c r="B11" s="191" t="s">
        <v>439</v>
      </c>
      <c r="C11" s="192">
        <v>400</v>
      </c>
      <c r="D11" s="193">
        <v>5000</v>
      </c>
    </row>
    <row r="12" spans="1:4" ht="24.75" customHeight="1">
      <c r="A12" s="170"/>
      <c r="B12" s="191" t="s">
        <v>440</v>
      </c>
      <c r="C12" s="194">
        <f>32000+2600</f>
        <v>34600</v>
      </c>
      <c r="D12" s="195">
        <v>17500</v>
      </c>
    </row>
    <row r="13" spans="1:4" ht="24.75" customHeight="1">
      <c r="A13" s="171"/>
      <c r="B13" s="169" t="s">
        <v>441</v>
      </c>
      <c r="C13" s="196">
        <f>40000+6400</f>
        <v>46400</v>
      </c>
      <c r="D13" s="197">
        <f>25000+17500</f>
        <v>42500</v>
      </c>
    </row>
    <row r="14" spans="1:4" ht="24.75" customHeight="1">
      <c r="A14" s="171"/>
      <c r="B14" s="198" t="s">
        <v>442</v>
      </c>
      <c r="C14" s="199">
        <v>15000</v>
      </c>
      <c r="D14" s="200">
        <v>15000</v>
      </c>
    </row>
    <row r="15" spans="1:4" ht="24.75" customHeight="1">
      <c r="A15" s="171"/>
      <c r="B15" s="201" t="s">
        <v>443</v>
      </c>
      <c r="C15" s="202">
        <v>3000</v>
      </c>
      <c r="D15" s="203">
        <v>3000</v>
      </c>
    </row>
    <row r="16" spans="1:4" ht="24.75" customHeight="1" thickBot="1">
      <c r="A16" s="204"/>
      <c r="B16" s="198" t="s">
        <v>444</v>
      </c>
      <c r="C16" s="192">
        <v>6000</v>
      </c>
      <c r="D16" s="193">
        <v>6000</v>
      </c>
    </row>
    <row r="17" spans="1:4" ht="24.75" customHeight="1" thickBot="1">
      <c r="A17" s="205" t="s">
        <v>187</v>
      </c>
      <c r="B17" s="206" t="s">
        <v>432</v>
      </c>
      <c r="C17" s="207">
        <f>C18+C20</f>
        <v>287479</v>
      </c>
      <c r="D17" s="208">
        <f>D18+D20</f>
        <v>103860</v>
      </c>
    </row>
    <row r="18" spans="1:4" ht="24.75" customHeight="1">
      <c r="A18" s="209"/>
      <c r="B18" s="210" t="s">
        <v>445</v>
      </c>
      <c r="C18" s="211">
        <f>192499+10980+25000-9000</f>
        <v>219479</v>
      </c>
      <c r="D18" s="212">
        <v>46500</v>
      </c>
    </row>
    <row r="19" spans="1:4" ht="19.5" customHeight="1">
      <c r="A19" s="213"/>
      <c r="B19" s="214" t="s">
        <v>446</v>
      </c>
      <c r="C19" s="199"/>
      <c r="D19" s="200"/>
    </row>
    <row r="20" spans="1:6" ht="21.75" customHeight="1">
      <c r="A20" s="215"/>
      <c r="B20" s="216" t="s">
        <v>453</v>
      </c>
      <c r="C20" s="217">
        <v>68000</v>
      </c>
      <c r="D20" s="218">
        <f>34898+2549+19913</f>
        <v>57360</v>
      </c>
      <c r="F20" s="15" t="s">
        <v>447</v>
      </c>
    </row>
    <row r="21" spans="1:4" ht="32.25" customHeight="1" thickBot="1">
      <c r="A21" s="213" t="s">
        <v>448</v>
      </c>
      <c r="B21" s="219" t="s">
        <v>556</v>
      </c>
      <c r="C21" s="185"/>
      <c r="D21" s="186"/>
    </row>
    <row r="22" spans="1:4" ht="22.5" customHeight="1" thickBot="1" thickTop="1">
      <c r="A22" s="173" t="s">
        <v>433</v>
      </c>
      <c r="B22" s="182" t="s">
        <v>434</v>
      </c>
      <c r="C22" s="183">
        <f>C6+C7-C9</f>
        <v>59016</v>
      </c>
      <c r="D22" s="12">
        <f>D6+D7-D9</f>
        <v>283667</v>
      </c>
    </row>
    <row r="23" spans="1:4" ht="22.5" customHeight="1" hidden="1" thickTop="1">
      <c r="A23" s="220"/>
      <c r="B23" s="221" t="s">
        <v>449</v>
      </c>
      <c r="C23" s="222"/>
      <c r="D23" s="223"/>
    </row>
    <row r="24" spans="1:3" ht="15.75" hidden="1">
      <c r="A24" s="224"/>
      <c r="B24" s="224" t="s">
        <v>450</v>
      </c>
      <c r="C24" s="224"/>
    </row>
    <row r="25" spans="1:4" ht="15.75" hidden="1">
      <c r="A25" s="224"/>
      <c r="B25" s="225" t="s">
        <v>451</v>
      </c>
      <c r="C25" s="224"/>
      <c r="D25" s="226" t="s">
        <v>452</v>
      </c>
    </row>
    <row r="26" spans="1:3" ht="15.75" hidden="1">
      <c r="A26" s="224"/>
      <c r="B26" s="224"/>
      <c r="C26" s="224"/>
    </row>
    <row r="27" ht="12.75" hidden="1"/>
    <row r="28" ht="13.5" thickTop="1"/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80" r:id="rId1"/>
  <headerFooter alignWithMargins="0">
    <oddHeader>&amp;RZałącznik nr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2009-09-17T09:46:44Z</cp:lastPrinted>
  <dcterms:created xsi:type="dcterms:W3CDTF">1998-12-09T13:02:10Z</dcterms:created>
  <dcterms:modified xsi:type="dcterms:W3CDTF">2009-09-25T06:06:21Z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