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24" activeTab="2"/>
  </bookViews>
  <sheets>
    <sheet name="dochody zał nr 1" sheetId="1" r:id="rId1"/>
    <sheet name="wydatki zał nr 2" sheetId="2" r:id="rId2"/>
    <sheet name="9-3 FS OST" sheetId="3" r:id="rId3"/>
    <sheet name="12-4 DOTACJE" sheetId="4" r:id="rId4"/>
    <sheet name="13- 5 r-ek doch.wł" sheetId="5" r:id="rId5"/>
    <sheet name="6-6 przych.i rozch." sheetId="6" r:id="rId6"/>
    <sheet name="8-7 WPI " sheetId="7" r:id="rId7"/>
  </sheets>
  <definedNames>
    <definedName name="_xlnm.Print_Area" localSheetId="2">'9-3 FS OST'!$A$1:$S$454</definedName>
  </definedNames>
  <calcPr fullCalcOnLoad="1"/>
</workbook>
</file>

<file path=xl/sharedStrings.xml><?xml version="1.0" encoding="utf-8"?>
<sst xmlns="http://schemas.openxmlformats.org/spreadsheetml/2006/main" count="1355" uniqueCount="790">
  <si>
    <t>PUP wkład własny FP</t>
  </si>
  <si>
    <t>Wydatki 07/2009</t>
  </si>
  <si>
    <t xml:space="preserve">rok 2010 </t>
  </si>
  <si>
    <t>maja być 2 boiska z rozdziału 80120- Licea ogólnokształcące - ZSO Żagań i ZSP Szprotawa</t>
  </si>
  <si>
    <t>i 1 boisko w ZSTH w Żaganiu- 80130- Szkoły zawodowe</t>
  </si>
  <si>
    <t>PO ZMIANIE</t>
  </si>
  <si>
    <t>Nazwa projektu: Budowa boiska wielofunkcyjne przy ZSTH w Żaganiu- 1 boisko</t>
  </si>
  <si>
    <t>Nazwa projektu: Budowa boisk przy ZSO w Żaganiu i ZSP w Szprotawie- 2 boiska</t>
  </si>
  <si>
    <t>801,80120</t>
  </si>
  <si>
    <r>
      <t xml:space="preserve">Nazwa projektu: </t>
    </r>
    <r>
      <rPr>
        <b/>
        <sz val="8"/>
        <color indexed="8"/>
        <rFont val="Times New Roman"/>
        <family val="1"/>
      </rPr>
      <t>„Przebudowa drogi powiatowej nr 1078F od km 17+200,00 do 19+835".</t>
    </r>
  </si>
  <si>
    <t>92601</t>
  </si>
  <si>
    <t>Obiekty sportowe</t>
  </si>
  <si>
    <r>
      <t xml:space="preserve">Nazwa projektu: </t>
    </r>
    <r>
      <rPr>
        <b/>
        <sz val="8"/>
        <color indexed="8"/>
        <rFont val="Times New Roman"/>
        <family val="1"/>
      </rPr>
      <t>Termomodernizacja  budynku Zespołu Szkół Ponadgimnazjalnych w Szprotawie</t>
    </r>
  </si>
  <si>
    <r>
      <t xml:space="preserve">Nazwa projektu: </t>
    </r>
    <r>
      <rPr>
        <b/>
        <sz val="8"/>
        <color indexed="8"/>
        <rFont val="Times New Roman"/>
        <family val="1"/>
      </rPr>
      <t>"Budowa zespołu garaży przy Komendzie Powiatowej Państwowej Straży Pożarnej w Żaganiu"</t>
    </r>
  </si>
  <si>
    <r>
      <t xml:space="preserve">Nazwa projektu: </t>
    </r>
    <r>
      <rPr>
        <b/>
        <sz val="8"/>
        <color indexed="8"/>
        <rFont val="Times New Roman"/>
        <family val="1"/>
      </rPr>
      <t>„Zakup cyfrowego aparatu  RTG jako element budowy systemu teleradiologii i sprzętu do endoskopii  w szpitalu powiatowym w Żaganiu"</t>
    </r>
  </si>
  <si>
    <r>
      <t>Nazwa projektu:</t>
    </r>
    <r>
      <rPr>
        <b/>
        <sz val="8"/>
        <color indexed="8"/>
        <rFont val="Times New Roman"/>
        <family val="1"/>
      </rPr>
      <t>„Przebudowa drogi powiatowej nr 1080F odkm 0+279,00 do 13+850,00"</t>
    </r>
  </si>
  <si>
    <r>
      <t xml:space="preserve">Nazwa projektu :   </t>
    </r>
    <r>
      <rPr>
        <b/>
        <sz val="8"/>
        <color indexed="8"/>
        <rFont val="Times New Roman"/>
        <family val="1"/>
      </rPr>
      <t>TWOJA KARIERA</t>
    </r>
  </si>
  <si>
    <r>
      <t>Nazwa projektu:</t>
    </r>
    <r>
      <rPr>
        <b/>
        <sz val="8"/>
        <color indexed="8"/>
        <rFont val="Times New Roman"/>
        <family val="1"/>
      </rPr>
      <t>"Praktyki i staże drogą do sukcesu zawodowego"</t>
    </r>
    <r>
      <rPr>
        <sz val="8"/>
        <color indexed="8"/>
        <rFont val="Times New Roman"/>
        <family val="1"/>
      </rPr>
      <t xml:space="preserve"> 87,25%-FUE</t>
    </r>
  </si>
  <si>
    <r>
      <t>Nazwa projektu:</t>
    </r>
    <r>
      <rPr>
        <b/>
        <sz val="8"/>
        <color indexed="8"/>
        <rFont val="Times New Roman"/>
        <family val="1"/>
      </rPr>
      <t>NOWE ZAWODY INFORMATYCZNE DLA SZKÓŁ ZAWODOWYCH</t>
    </r>
    <r>
      <rPr>
        <sz val="8"/>
        <color indexed="8"/>
        <rFont val="Times New Roman"/>
        <family val="1"/>
      </rPr>
      <t>- (ZSP Szprotawa; ZSTiL Żagań,ZSZ Szprotawa) -FUE</t>
    </r>
  </si>
  <si>
    <t>710</t>
  </si>
  <si>
    <t>71015</t>
  </si>
  <si>
    <t>4227</t>
  </si>
  <si>
    <t>4229</t>
  </si>
  <si>
    <t>4267</t>
  </si>
  <si>
    <t>4269</t>
  </si>
  <si>
    <t>4369</t>
  </si>
  <si>
    <t>60016</t>
  </si>
  <si>
    <t>0960</t>
  </si>
  <si>
    <t>4040</t>
  </si>
  <si>
    <t>ZSZ SZPROTAWA</t>
  </si>
  <si>
    <r>
      <t>Nazwa projektu:</t>
    </r>
    <r>
      <rPr>
        <b/>
        <sz val="10"/>
        <color indexed="8"/>
        <rFont val="Times New Roman"/>
        <family val="1"/>
      </rPr>
      <t>Złota Patelnia</t>
    </r>
    <r>
      <rPr>
        <sz val="8"/>
        <color indexed="8"/>
        <rFont val="Times New Roman"/>
        <family val="1"/>
      </rPr>
      <t xml:space="preserve"> integracja społeczności gminy Szprotawa poprzez warsztaty kulinarne i terapię ruchem"- ( ZSZ Szprotawa)</t>
    </r>
  </si>
  <si>
    <t>2.12</t>
  </si>
  <si>
    <r>
      <t>Razem wydatki:</t>
    </r>
    <r>
      <rPr>
        <sz val="7"/>
        <color indexed="8"/>
        <rFont val="Times New Roman"/>
        <family val="1"/>
      </rPr>
      <t>Powiat (partner)-wkład własny; Fundacje Edukacji Ekonomicznej w Warszawie (realizator projektu)- śr.UE</t>
    </r>
  </si>
  <si>
    <r>
      <t xml:space="preserve">Nazwa projektu: </t>
    </r>
    <r>
      <rPr>
        <b/>
        <sz val="8"/>
        <color indexed="8"/>
        <rFont val="Times New Roman"/>
        <family val="1"/>
      </rPr>
      <t>AKADEMIA DZIENNIKARSKA</t>
    </r>
    <r>
      <rPr>
        <sz val="8"/>
        <color indexed="8"/>
        <rFont val="Times New Roman"/>
        <family val="1"/>
      </rPr>
      <t xml:space="preserve"> (wydział OKT)</t>
    </r>
  </si>
  <si>
    <r>
      <t xml:space="preserve">Nazwa projektu: </t>
    </r>
    <r>
      <rPr>
        <b/>
        <sz val="8"/>
        <color indexed="8"/>
        <rFont val="Times New Roman"/>
        <family val="1"/>
      </rPr>
      <t xml:space="preserve">STAWIAM NA SIEBIE I WIEM CO CHCĘ OSIAGNĄĆ </t>
    </r>
    <r>
      <rPr>
        <sz val="8"/>
        <color indexed="8"/>
        <rFont val="Times New Roman"/>
        <family val="1"/>
      </rPr>
      <t xml:space="preserve"> (wydział OKT)</t>
    </r>
  </si>
  <si>
    <r>
      <t xml:space="preserve">Razem wydatki: </t>
    </r>
    <r>
      <rPr>
        <b/>
        <sz val="8"/>
        <color indexed="8"/>
        <rFont val="Times New Roman"/>
        <family val="1"/>
      </rPr>
      <t>zlecone</t>
    </r>
  </si>
  <si>
    <t>4.</t>
  </si>
  <si>
    <t>Dział</t>
  </si>
  <si>
    <t>Rozdział</t>
  </si>
  <si>
    <t>§</t>
  </si>
  <si>
    <t>w tym:</t>
  </si>
  <si>
    <t>ogółem</t>
  </si>
  <si>
    <t>1.</t>
  </si>
  <si>
    <t>2.</t>
  </si>
  <si>
    <t>3.</t>
  </si>
  <si>
    <t>5.</t>
  </si>
  <si>
    <t>6.</t>
  </si>
  <si>
    <t>w złotych</t>
  </si>
  <si>
    <t>Nazwa zadania</t>
  </si>
  <si>
    <t>x</t>
  </si>
  <si>
    <t>2009 r.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</si>
  <si>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</si>
  <si>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</si>
  <si>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</si>
  <si>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</si>
  <si>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</si>
  <si>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</si>
  <si>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</si>
  <si>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Wydatki razem (10+11+12)</t>
  </si>
  <si>
    <t>Dotacja dla Gminy Żagań o statusie miejskim na zadanie „Przebudowa nawierzchni ul Augustynów w Żaganiu”</t>
  </si>
  <si>
    <t>z tego, źródła finansowania:</t>
  </si>
  <si>
    <t>Wydatki razem (14+15+16+17)</t>
  </si>
  <si>
    <t>obligacje</t>
  </si>
  <si>
    <t>pożyczki na prefinansowanie z budżetu państwa</t>
  </si>
  <si>
    <t>pozostałe</t>
  </si>
  <si>
    <t>Wydatki majątkowe razem:</t>
  </si>
  <si>
    <t>1.1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</si>
  <si>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</si>
  <si>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</si>
  <si>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</si>
  <si>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</si>
  <si>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</si>
  <si>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</si>
  <si>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</si>
  <si>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pożyczki
i kredyty</t>
  </si>
  <si>
    <t>Wydatki
w okresie realizacji Projektu (całkowita wartość Projektu)
(6+7)</t>
  </si>
  <si>
    <t>2.3</t>
  </si>
  <si>
    <t>75411</t>
  </si>
  <si>
    <t>853</t>
  </si>
  <si>
    <t>ZSTiL ŻAGAN</t>
  </si>
  <si>
    <r>
      <t xml:space="preserve">Nazwa projektu: </t>
    </r>
    <r>
      <rPr>
        <b/>
        <sz val="8"/>
        <color indexed="8"/>
        <rFont val="Times New Roman"/>
        <family val="1"/>
      </rPr>
      <t xml:space="preserve">LUBUSKA SZKOŁA ZAWODÓW           </t>
    </r>
    <r>
      <rPr>
        <sz val="8"/>
        <color indexed="8"/>
        <rFont val="Times New Roman"/>
        <family val="1"/>
      </rPr>
      <t>( ZSTiL W ŻAGANIU)</t>
    </r>
  </si>
  <si>
    <t>801</t>
  </si>
  <si>
    <t>80120</t>
  </si>
  <si>
    <t>80130</t>
  </si>
  <si>
    <t>852</t>
  </si>
  <si>
    <t>85201</t>
  </si>
  <si>
    <t>85204</t>
  </si>
  <si>
    <t>85226</t>
  </si>
  <si>
    <t>85410</t>
  </si>
  <si>
    <t>921</t>
  </si>
  <si>
    <t>92105</t>
  </si>
  <si>
    <t>Placówki opiekuńczo - wychowawcze</t>
  </si>
  <si>
    <t>Rodziny zastępcze</t>
  </si>
  <si>
    <t>Ośrodki adopcyjno - opiekuńcze</t>
  </si>
  <si>
    <t>Pozostałe zadania w zakresie kultury</t>
  </si>
  <si>
    <t>7.</t>
  </si>
  <si>
    <t xml:space="preserve">Klasyfikacja (dział, rozdział)
</t>
  </si>
  <si>
    <t>600; 60014</t>
  </si>
  <si>
    <t>Środki z budżetu krajowego</t>
  </si>
  <si>
    <t>1.5</t>
  </si>
  <si>
    <t>2540</t>
  </si>
  <si>
    <t>2320</t>
  </si>
  <si>
    <t>2310</t>
  </si>
  <si>
    <t>8.</t>
  </si>
  <si>
    <t>ZSP Szprotawa</t>
  </si>
  <si>
    <t>ZSZ Szprotawa</t>
  </si>
  <si>
    <t>ZSP Iłowa</t>
  </si>
  <si>
    <t>9.</t>
  </si>
  <si>
    <t>10.</t>
  </si>
  <si>
    <t>11.</t>
  </si>
  <si>
    <t>12.</t>
  </si>
  <si>
    <t>801, 80120</t>
  </si>
  <si>
    <t>2010 r.</t>
  </si>
  <si>
    <t>z tego: 2009 r.</t>
  </si>
  <si>
    <t>Program: PROGRAM OPERACYJNY KAPITAŁ LUDZKI</t>
  </si>
  <si>
    <t>2.6</t>
  </si>
  <si>
    <t>Program: Lubuski Regionalny Program Operacyjny</t>
  </si>
  <si>
    <t>Priorytet:IV.  Rozwój i modernizacja infrastruktury społecznej</t>
  </si>
  <si>
    <t>Działanie:4.1. Rozwój i modernizacja  infrastruktury ochrony zdrowia</t>
  </si>
  <si>
    <t>Działanie:4.2. Rozwój i modernizacja lokalnej infrastruktury edukacyjnej</t>
  </si>
  <si>
    <t>Priorytet:III.  Ochrona i zarządzanie zasobami środowiska przyrodniczego</t>
  </si>
  <si>
    <t>851; 85111</t>
  </si>
  <si>
    <t>801,80130</t>
  </si>
  <si>
    <t>2.7</t>
  </si>
  <si>
    <t>Środki
z budżetu krajowego   9</t>
  </si>
  <si>
    <t>Środki
z budżetu UE                  8</t>
  </si>
  <si>
    <t>1.0</t>
  </si>
  <si>
    <t xml:space="preserve">   2009 r.</t>
  </si>
  <si>
    <t>853, 85395</t>
  </si>
  <si>
    <t>Program: Lubuski Regionalny Program Operacyjny na lata 2007-2013</t>
  </si>
  <si>
    <t>Priorytet: III Ochrona i zarządzanie zasobami środowiska przyrodniczego</t>
  </si>
  <si>
    <t>Działanie: 3.1 Infrastruktura ochrony środowiska przyrodniczego</t>
  </si>
  <si>
    <t>Priorytet:2 „Zrównoważony rozwój obszarów wiejskich”</t>
  </si>
  <si>
    <t>Projektodawca  Powiatowy Urząd Pracy w Żaganiu</t>
  </si>
  <si>
    <t>Priorytet VI. Rynek pracy otwarty dla  wszystkich.</t>
  </si>
  <si>
    <t>Poddziałanie:   6.1.2  Wsparcie powiatowych i wojewódzkich urzędów  w realizacji zadań na rzecz aktywizacji zawodowej osób  bezrobotnych w regionie .</t>
  </si>
  <si>
    <t xml:space="preserve">Razem wydatki :     </t>
  </si>
  <si>
    <t>8 budżet UE</t>
  </si>
  <si>
    <t>Paragraf</t>
  </si>
  <si>
    <t>6300</t>
  </si>
  <si>
    <t>ZSP SZPROTAWA</t>
  </si>
  <si>
    <t>Działanie:9.5.Oddolne inicjatywy edukacyjne na obszarach wiejskich</t>
  </si>
  <si>
    <r>
      <t>Nazwa projektu: M</t>
    </r>
    <r>
      <rPr>
        <b/>
        <sz val="8"/>
        <color indexed="8"/>
        <rFont val="Times New Roman"/>
        <family val="1"/>
      </rPr>
      <t>ATURA KLUCZ DO SUKCESU- zajęcia przygotowujace mieszkańców gminy Szprotawa do egzaminu maturalnego"- (</t>
    </r>
    <r>
      <rPr>
        <sz val="8"/>
        <color indexed="8"/>
        <rFont val="Times New Roman"/>
        <family val="1"/>
      </rPr>
      <t>ZSP SZPROTAWA)</t>
    </r>
  </si>
  <si>
    <t>OKT</t>
  </si>
  <si>
    <t>85395</t>
  </si>
  <si>
    <t>2009</t>
  </si>
  <si>
    <t>Program Operacyjny Współpracy Transgranicznej Polska-Brandenburgia 2007-2013 w ramach Europejskiej Współpracy Terytorialnej</t>
  </si>
  <si>
    <r>
      <t xml:space="preserve">Nazwa projektu: </t>
    </r>
    <r>
      <rPr>
        <b/>
        <sz val="8"/>
        <color indexed="8"/>
        <rFont val="Times New Roman"/>
        <family val="1"/>
      </rPr>
      <t>POLSKO- NIEMIECKI TURNIEJ PIŁKI SIATKOWEJ</t>
    </r>
  </si>
  <si>
    <r>
      <t xml:space="preserve">Nazwa projektu: </t>
    </r>
    <r>
      <rPr>
        <b/>
        <sz val="8"/>
        <color indexed="8"/>
        <rFont val="Times New Roman"/>
        <family val="1"/>
      </rPr>
      <t>KOMPETENTNA ADMINISTRACJA KOMPETENTNY SAMORZĄD</t>
    </r>
  </si>
  <si>
    <r>
      <t>Nazwa projektu:</t>
    </r>
    <r>
      <rPr>
        <b/>
        <sz val="8"/>
        <color indexed="8"/>
        <rFont val="Times New Roman"/>
        <family val="1"/>
      </rPr>
      <t xml:space="preserve"> RATOWNICY PONAD GRANICAMI</t>
    </r>
  </si>
  <si>
    <t>2007</t>
  </si>
  <si>
    <t>4117</t>
  </si>
  <si>
    <t>4127</t>
  </si>
  <si>
    <t>4129</t>
  </si>
  <si>
    <t>4367</t>
  </si>
  <si>
    <t>4119</t>
  </si>
  <si>
    <t>4219</t>
  </si>
  <si>
    <t>Środki
z budżetu UE                  7</t>
  </si>
  <si>
    <t>4309</t>
  </si>
  <si>
    <t>4210</t>
  </si>
  <si>
    <t>600</t>
  </si>
  <si>
    <t>60014</t>
  </si>
  <si>
    <t>4270</t>
  </si>
  <si>
    <t>2.8</t>
  </si>
  <si>
    <t>2.9</t>
  </si>
  <si>
    <t>2.10</t>
  </si>
  <si>
    <t>2.11</t>
  </si>
  <si>
    <t>1.6</t>
  </si>
  <si>
    <t>Zakład Doskonalenia Zawodowego w Zielonej Górze- Policealne studium</t>
  </si>
  <si>
    <t>Liceum Ogólnokształcące dla Dorosłych- Dzioba</t>
  </si>
  <si>
    <t>Zakład Doskonalenia Zawodowego w Zielonej Górze- Uzupełniające Liceum Ogólnokształcące dla dorosłych</t>
  </si>
  <si>
    <t>Niepubliczna Zasadnicza Szkoła Zawodowa -Dzioba w Wiechlicach</t>
  </si>
  <si>
    <t>Wydatki na wieloletnie programy i projekty realizowane ze środków pochodzących z Funduszy Strukturalnych i Funduszu Spójności</t>
  </si>
  <si>
    <t>ŚRODKI W BUDZECIE POWIATU W ROKU 2010</t>
  </si>
  <si>
    <t>FUE</t>
  </si>
  <si>
    <t>PSG</t>
  </si>
  <si>
    <t xml:space="preserve">Program Operacyjny Współpracy Transgranicznej Polska-Saksonia 2007-2013 </t>
  </si>
  <si>
    <t>Priorytet: 2. Transgraniczna integracja społeczna</t>
  </si>
  <si>
    <t>Działanie: 2.4. Bezpieczeństwo publiczne</t>
  </si>
  <si>
    <t>85/15</t>
  </si>
  <si>
    <t>754/75411</t>
  </si>
  <si>
    <t xml:space="preserve">wkład wlasny </t>
  </si>
  <si>
    <t>PFOŚ</t>
  </si>
  <si>
    <r>
      <t xml:space="preserve">Nazwa projektu: </t>
    </r>
    <r>
      <rPr>
        <b/>
        <sz val="8"/>
        <color indexed="8"/>
        <rFont val="Times New Roman"/>
        <family val="1"/>
      </rPr>
      <t>Termomodernizacja Specjalnego Ośrodka Szkolno Wychowawczego w Żaganiu</t>
    </r>
  </si>
  <si>
    <t>Priorytet:V Dobre zarządzanie</t>
  </si>
  <si>
    <t>Działanie:5.2. Wzmocnienie potencjału administracji samorządowej                                                        Poddziałanie: 5.2.1. Modernizacja zarządzania w administracji samorządowej</t>
  </si>
  <si>
    <t>Priorytet: 3. Wspieranie dalszego rozwoju zasobów ludzkich i transgranicznej kooperacji</t>
  </si>
  <si>
    <t>926, 92695</t>
  </si>
  <si>
    <t>Dotacja na Warsztaty Terapii Zajeciowej w Wiechlicach</t>
  </si>
  <si>
    <t>Uzupełniające Liceum Ogólnokształcące dla dorosłych- Dzioba w Wiechlicach</t>
  </si>
  <si>
    <r>
      <t xml:space="preserve">Nazwa projektu: </t>
    </r>
    <r>
      <rPr>
        <b/>
        <sz val="8"/>
        <rFont val="Times New Roman"/>
        <family val="1"/>
      </rPr>
      <t>"STRATEGIA ROZWIAZYWANIA PROBLEMÓW SPOŁECZNYCH POWIATU ŻAGAŃSKIEGO (</t>
    </r>
    <r>
      <rPr>
        <sz val="8"/>
        <rFont val="Times New Roman"/>
        <family val="1"/>
      </rPr>
      <t>wydział PSG)</t>
    </r>
  </si>
  <si>
    <t>dotacje dla jednostek sektora finansów publicznych</t>
  </si>
  <si>
    <t>przedmiotowe</t>
  </si>
  <si>
    <t>dotacje dla jednostek spoza sektora finansów publicznych</t>
  </si>
  <si>
    <t>podmiotowe</t>
  </si>
  <si>
    <t xml:space="preserve"> celowe</t>
  </si>
  <si>
    <t>Kwota dotacji ogółem:</t>
  </si>
  <si>
    <t xml:space="preserve">zadania bieżące </t>
  </si>
  <si>
    <t>Ogółem:</t>
  </si>
  <si>
    <t>Dotacje celowe i podmiotowe na zadania własne powiatu realizowane przez podmioty należące
i nienależące do sektora finansów publicznych w 2010 r.</t>
  </si>
  <si>
    <t>zadania majątkowe</t>
  </si>
  <si>
    <t>6050</t>
  </si>
  <si>
    <t>4179</t>
  </si>
  <si>
    <r>
      <t xml:space="preserve">Nazwa projektu: </t>
    </r>
    <r>
      <rPr>
        <b/>
        <sz val="8"/>
        <color indexed="8"/>
        <rFont val="Times New Roman"/>
        <family val="1"/>
      </rPr>
      <t>Przebudowa drogi powiatowej nr 1053F od km  21+050 do km 24+303"</t>
    </r>
  </si>
  <si>
    <t xml:space="preserve">Razem wydatki: </t>
  </si>
  <si>
    <t>2011 r.</t>
  </si>
  <si>
    <r>
      <t xml:space="preserve">Nazwa projektu: </t>
    </r>
    <r>
      <rPr>
        <b/>
        <sz val="8"/>
        <color indexed="8"/>
        <rFont val="Times New Roman"/>
        <family val="1"/>
      </rPr>
      <t>Termomodernizacja  budynku Zespołu Szkół Technicznych i Licealnych w Żaganiu</t>
    </r>
  </si>
  <si>
    <t>v</t>
  </si>
  <si>
    <t>2010 rok</t>
  </si>
  <si>
    <r>
      <t xml:space="preserve">Nazwa projektu :   </t>
    </r>
    <r>
      <rPr>
        <b/>
        <sz val="8"/>
        <color indexed="8"/>
        <rFont val="Times New Roman"/>
        <family val="1"/>
      </rPr>
      <t xml:space="preserve">TWOJA FIRMA </t>
    </r>
    <r>
      <rPr>
        <sz val="8"/>
        <color indexed="8"/>
        <rFont val="Times New Roman"/>
        <family val="1"/>
      </rPr>
      <t>(Wydział UE- przy partnerze PUP)</t>
    </r>
  </si>
  <si>
    <t>85311</t>
  </si>
  <si>
    <t>2580</t>
  </si>
  <si>
    <t>85333</t>
  </si>
  <si>
    <t>926</t>
  </si>
  <si>
    <r>
      <t xml:space="preserve">Nazwa projektu: </t>
    </r>
    <r>
      <rPr>
        <b/>
        <sz val="8"/>
        <color indexed="8"/>
        <rFont val="Times New Roman"/>
        <family val="1"/>
      </rPr>
      <t>Budowa zespołu koszarowo-szkoleniowo-alarmowego przy komendzie Powiatowej Państwowej Straży Pozarnej w Żaganiu</t>
    </r>
  </si>
  <si>
    <t>0920</t>
  </si>
  <si>
    <t>0690</t>
  </si>
  <si>
    <t>2710</t>
  </si>
  <si>
    <t>4177</t>
  </si>
  <si>
    <t>4217</t>
  </si>
  <si>
    <t>4307</t>
  </si>
  <si>
    <t>2007-2013</t>
  </si>
  <si>
    <t>Priorytet I: Rozwój infrastruktury wzmacniającej konkurencyjność regionu</t>
  </si>
  <si>
    <t>Działanie 1.1 Poprawa stanu infrastruktury transportowej w regionie</t>
  </si>
  <si>
    <t>Razem wydatki: 85/15</t>
  </si>
  <si>
    <t>Działanie:3.2. poprawa jakości powietrza efektywności energetycznej oraz rozwój i wykorzystanie odnawialnych źródeł energii</t>
  </si>
  <si>
    <t>Razem wydatki: 42,92/57,08</t>
  </si>
  <si>
    <t>1.4</t>
  </si>
  <si>
    <t>Razem wydatki  80,42/19,58</t>
  </si>
  <si>
    <t>Priorytet:VII.Promocja Integracji Społecznej</t>
  </si>
  <si>
    <t>853;85395;</t>
  </si>
  <si>
    <t>Program: Poprawa i Rozwój Obszarów Wiejskich 2007-2013</t>
  </si>
  <si>
    <t>Działanie: Poprawianie i rozwijanie infrastruktury związanej z rozwojem i dostosowaniem rolnictwa i leśnictwa przez scalanie gruntów</t>
  </si>
  <si>
    <t>010, 01005</t>
  </si>
  <si>
    <t>2.4</t>
  </si>
  <si>
    <t>Priorytet:IX ROZWÓJ WYKSZTAŁCENIA I KOMPETENCJI W REGIONACH</t>
  </si>
  <si>
    <t>2.5</t>
  </si>
  <si>
    <t>środki własne FP-(9)-85322</t>
  </si>
  <si>
    <t>Działanie:  6.1 Poprawa dostępu do zatrudnienia oraz wspieranie aktywności  zawodowej w regionie w  regionie</t>
  </si>
  <si>
    <t>(8)</t>
  </si>
  <si>
    <t>853   85333</t>
  </si>
  <si>
    <t>2009   rok              265 155,74</t>
  </si>
  <si>
    <t>2010   rok              171 352,03</t>
  </si>
  <si>
    <t>Działanie: 9.2 Podniesienie atrakcyjności i jakości szkolnictwa zawodowego</t>
  </si>
  <si>
    <t>Działanie:9.2 Podniesienie atrakcyjności i jakości szkolnictwa zawodowego</t>
  </si>
  <si>
    <t xml:space="preserve">2010 r. </t>
  </si>
  <si>
    <t>Działanie:9.1 Wyrównywanie szans edukacyjnych i zapewnienie wysokiej jakości usług edukacyjnych świadczonych w systemie oświaty</t>
  </si>
  <si>
    <t>Działanie:7.2. Aktywacja zawodowa i społeczna osób zagrozonych wykluczeniem społecznym</t>
  </si>
  <si>
    <t>Razem wydatki:(100%UE)</t>
  </si>
  <si>
    <t xml:space="preserve">2011 r. </t>
  </si>
  <si>
    <t>Działanie:  6.2 Wsparcie oraz promocja przedsiębiorczości i samozatrudnienia</t>
  </si>
  <si>
    <t>Nazwa projektu:Scalanie gruntów wsi Przecław wraz z zagospodarowaniem poscaleniowym.</t>
  </si>
  <si>
    <t>tak winno być</t>
  </si>
  <si>
    <t>zmiany- ZMNIEJSZENIA</t>
  </si>
  <si>
    <t>przeliczyc</t>
  </si>
  <si>
    <t>9 włsane</t>
  </si>
  <si>
    <t>UE</t>
  </si>
  <si>
    <t>2009 ROK SRODKI Z BUDŻETU</t>
  </si>
  <si>
    <t>Wydatki 11/2009</t>
  </si>
  <si>
    <t>9 budżet krajowy</t>
  </si>
  <si>
    <t>2010; 2011</t>
  </si>
  <si>
    <t>wkład własny zakup samoch PPPSP -FOS</t>
  </si>
  <si>
    <t>ZAŁACZNIK NR 4</t>
  </si>
  <si>
    <t>załącznik nr 3</t>
  </si>
  <si>
    <t>4110</t>
  </si>
  <si>
    <t>4120</t>
  </si>
  <si>
    <t>4170</t>
  </si>
  <si>
    <t>75095</t>
  </si>
  <si>
    <t>4759</t>
  </si>
  <si>
    <t>4300</t>
  </si>
  <si>
    <t>92695</t>
  </si>
  <si>
    <t>92605</t>
  </si>
  <si>
    <t>Plan dochodów i wydatków dla dochodów własnych  na 2010 r.</t>
  </si>
  <si>
    <t>Wyszczególnienie</t>
  </si>
  <si>
    <t>Stan środków pieniężnych na początek roku</t>
  </si>
  <si>
    <t>Dochody</t>
  </si>
  <si>
    <t>Wydatki</t>
  </si>
  <si>
    <t>Stan środków pieniężnych na koniec roku</t>
  </si>
  <si>
    <t>Rozliczenia
z budżetem
z tytułu wpłat nadwyżek środków za 2006 r.</t>
  </si>
  <si>
    <t>w tym: wpłata do budżetu</t>
  </si>
  <si>
    <t>źródła dochodów</t>
  </si>
  <si>
    <t>§ 265</t>
  </si>
  <si>
    <t>na inwestycje</t>
  </si>
  <si>
    <t>ZSO Żagań</t>
  </si>
  <si>
    <t>ZST-H w Żaganiu</t>
  </si>
  <si>
    <t>ZSTiL w Żaganiu</t>
  </si>
  <si>
    <t>854</t>
  </si>
  <si>
    <t>Powiatowy Dom Dziecka</t>
  </si>
  <si>
    <t>SOSzW Szprotawa</t>
  </si>
  <si>
    <t>85403</t>
  </si>
  <si>
    <t>SOSzW Żagań</t>
  </si>
  <si>
    <t>PPP Żagań</t>
  </si>
  <si>
    <t>85406</t>
  </si>
  <si>
    <t>Ogółem</t>
  </si>
  <si>
    <t>załącznik nr 5</t>
  </si>
  <si>
    <t>4747</t>
  </si>
  <si>
    <t>4749</t>
  </si>
  <si>
    <t>4757</t>
  </si>
  <si>
    <t>4387</t>
  </si>
  <si>
    <t>4389</t>
  </si>
  <si>
    <t>4437</t>
  </si>
  <si>
    <t>4439</t>
  </si>
  <si>
    <t>Działanie:3.2. Współpraca i spotkania (FMP i projekty sieciowe)</t>
  </si>
  <si>
    <r>
      <t xml:space="preserve">Nazwa projektu: </t>
    </r>
    <r>
      <rPr>
        <b/>
        <sz val="8"/>
        <color indexed="8"/>
        <rFont val="Times New Roman"/>
        <family val="1"/>
      </rPr>
      <t>POLSKO- NIEMIECKIE MISTRZOSTWA W LEKKIEJ ATLETYCE</t>
    </r>
  </si>
  <si>
    <t>Działanie:3.2. Współpraca i spotkania(FMP i projekty sieciowe)</t>
  </si>
  <si>
    <t>2.13</t>
  </si>
  <si>
    <t>8020</t>
  </si>
  <si>
    <t>75704</t>
  </si>
  <si>
    <t>75075</t>
  </si>
  <si>
    <t>85195</t>
  </si>
  <si>
    <t>Załącznik NR 3</t>
  </si>
  <si>
    <t>Przychody  budżetu w 2010 r.</t>
  </si>
  <si>
    <t>Treść</t>
  </si>
  <si>
    <t>Klasyfikacja
§</t>
  </si>
  <si>
    <t>Kwota
2010 r.</t>
  </si>
  <si>
    <t>zmiana</t>
  </si>
  <si>
    <t>Kwota po zmianie
2010 r.</t>
  </si>
  <si>
    <t>Przychody ogółem:</t>
  </si>
  <si>
    <t>Kredyty</t>
  </si>
  <si>
    <t>§ 952</t>
  </si>
  <si>
    <t>§ 931</t>
  </si>
  <si>
    <t>Nadwyżka z lat ubiegłych</t>
  </si>
  <si>
    <t>§ 957</t>
  </si>
  <si>
    <t>Przychody ze spłat pożyczek i kredytów udzielonych ze środków publicznych</t>
  </si>
  <si>
    <t>§ 951</t>
  </si>
  <si>
    <t>Przychody z tytułu innych rozliczeń krajowych</t>
  </si>
  <si>
    <t>§ 955</t>
  </si>
  <si>
    <t>załącznik NR 7</t>
  </si>
  <si>
    <t>Rozchody budżetu w 2010 r.</t>
  </si>
  <si>
    <t>Rozchody ogółem:</t>
  </si>
  <si>
    <t>Wykup innych papierów wartościowych</t>
  </si>
  <si>
    <t>§ 982</t>
  </si>
  <si>
    <t>Spłaty otrzymanych krajowych pożyczek i kredytów</t>
  </si>
  <si>
    <t>§ 992</t>
  </si>
  <si>
    <t>zmiana 04/2010</t>
  </si>
  <si>
    <t>załacznik nr 6</t>
  </si>
  <si>
    <t>6060</t>
  </si>
  <si>
    <t>Program:Współpracy Transgranicznej RP woj..lubuskie Brandenburgia 2007-2013</t>
  </si>
  <si>
    <t>Priorytet: II wspieranie powiązań gospodarczych oraz sektorów gospodarki i nauki</t>
  </si>
  <si>
    <t>Działanie II.2. regionalny i lokalny marketing</t>
  </si>
  <si>
    <r>
      <t>Nazwa projektu:</t>
    </r>
    <r>
      <rPr>
        <b/>
        <sz val="8"/>
        <color indexed="8"/>
        <rFont val="Times New Roman"/>
        <family val="1"/>
      </rPr>
      <t xml:space="preserve"> POLSKO-NIEMIECKIE PREZENTACJE PRODUKTÓW REGIONALNYCH</t>
    </r>
  </si>
  <si>
    <t>750;75075</t>
  </si>
  <si>
    <t>Limity wydatków na wieloletnie programy inwestycyjne w latach 2010 - 2012</t>
  </si>
  <si>
    <t>Rozdz.</t>
  </si>
  <si>
    <t>Nazwa zadania inwestycyjnego
i okres realizacji
(w latach)</t>
  </si>
  <si>
    <t>Łączne koszty finansowe</t>
  </si>
  <si>
    <t>wykonanie -lata poprzednie</t>
  </si>
  <si>
    <t>Jednostka organizacyjna realizująca program lub koordynująca wykonanie programu</t>
  </si>
  <si>
    <t>rok budżetowy 2010 (7+8+9+10)</t>
  </si>
  <si>
    <t>z tego źródła finansowania</t>
  </si>
  <si>
    <t xml:space="preserve">dochody własne jst </t>
  </si>
  <si>
    <t>fundusze celowe</t>
  </si>
  <si>
    <t xml:space="preserve">środki pochodzące
 z innych  źródeł </t>
  </si>
  <si>
    <t>środki wymienione
w art. 5 ust. 1 pkt. 2 i 3 u.f.p.(8)</t>
  </si>
  <si>
    <t>środki  własne jst (9)</t>
  </si>
  <si>
    <t>środki własne jst (9)</t>
  </si>
  <si>
    <t>Przebudowa drogi powiatowej nr 1053F od km  21+050 do km 24+303"</t>
  </si>
  <si>
    <t>Starostwo Powiatowe</t>
  </si>
  <si>
    <t xml:space="preserve">Przebudowa ulicy Konopnickiej i Bema w Żaganiu- NPBDL </t>
  </si>
  <si>
    <t>Przebudowa ulicy Bolesławieckiej i Chrobrego w Żaganiu-NPBDL</t>
  </si>
  <si>
    <t>Przebudowa mostu na rzece Brzeźniczanka w ciagu drogi powiatowej 1070F w km 9+555 w miejscowości Chotków.</t>
  </si>
  <si>
    <t>Przebudowa drogi powiatowej nr 1053F od km 13+456 do km 20+790 Etap II- (NPBDL)</t>
  </si>
  <si>
    <t>Przebudowa drogi powiatowej nr 1064F od km 10+444 do km 10+852 w miejscowości Rudawica - (NPBDL)</t>
  </si>
  <si>
    <t>Przebudowa drogi powiatowej nr 1042F od km 7+395 do km 9+985 od skrzyżowania z drogą krajowa nr 12 do m. Janowiec - (NPBDL)</t>
  </si>
  <si>
    <t>Przebudowa drogi powiatowej nr 1056F od km 7+231,5 do km 7+751 w miejscowości Sucha Dolna - (NPBDL)</t>
  </si>
  <si>
    <t>Przebudowa drogi powiatowej nr 1071F od km 10+120 granica Powiatu do km 14+304 skrzyżowanie z drogą powiatową nr 1070 w m. Brzeźnica - (NPBDL)</t>
  </si>
  <si>
    <t>Przebudowa drogi powiatowej nr 1066F od km 000 do km 4+480 przez Bożnów od skrzyżowania z droga krajowa nr 12 do skrzyżowania z drogą wojewódzką  nr 296- (NPBDL)</t>
  </si>
  <si>
    <t>Remont nawierzchni i chodników przy ul. Łąkowej w Żaganiu F4512 na dł. 865m- (NPBDL)</t>
  </si>
  <si>
    <t>Remont nawierzchni przy ul. Żółkiewskiego (NPPDL)</t>
  </si>
  <si>
    <t>13.</t>
  </si>
  <si>
    <t>Remont nawierzchni przy ul. Ciszowskiej (NPBDL)</t>
  </si>
  <si>
    <t>14.</t>
  </si>
  <si>
    <t>PROJEKT, BUDOWA I INSPEKTOR NADZORU- Budowa ciagu pieszo-rowerowego w ciagu drogi 1062F ul. Kraszewskiego w Szprotawie wraz z przebudową skrzyżowania drogi</t>
  </si>
  <si>
    <t>15.</t>
  </si>
  <si>
    <t xml:space="preserve"> PROJEKT, BUDOWA I INSPEKTOR NADZORU- Budowa ciagu pieszego w ciagu drogi powiatowej 1070F w m. Chotków</t>
  </si>
  <si>
    <t>16.</t>
  </si>
  <si>
    <t>PROJEKT, BUDOWA I INSPEKTOR NADZORU- Skrzyżowanie drogi F4520 tj.ul. Szkolna z droga 1064F tj. ul. Żelazna oraz drogi 1064F tj.ul.Żelazna z drogą F4509 tj.ul.Kolejowa</t>
  </si>
  <si>
    <t>17.</t>
  </si>
  <si>
    <t>PROJEKT BUDOWLANY - Przebudowa mostu na rzece Szprotawa w ciagu drogi powiatowej 1056 w miejscowosci Ciecieszów wraz z uzyskaniem pozwolenia na budowę</t>
  </si>
  <si>
    <t>18.</t>
  </si>
  <si>
    <t xml:space="preserve">Lubuskie e-urząd </t>
  </si>
  <si>
    <t>19.</t>
  </si>
  <si>
    <t>Budowa zespołu garaży przy Komendzie Powiatowej Państwowej Straży Pożarnej w Żaganiu</t>
  </si>
  <si>
    <t>20.</t>
  </si>
  <si>
    <t>Budowa zespołu koszarowo-szkoleniowo-alarmowego przy Komendzie Powiatowej Państwowej Strazy Pożarnej w Żaganiu</t>
  </si>
  <si>
    <t>21.</t>
  </si>
  <si>
    <t xml:space="preserve"> RATOWNICY PONAD GRANICAMI</t>
  </si>
  <si>
    <t>22.</t>
  </si>
  <si>
    <t>Termomodernizacja ZSO w Żaganiu - Ietap dach i elewacja</t>
  </si>
  <si>
    <t>23.</t>
  </si>
  <si>
    <t>budowa Sali gimnastycznej i boiska przy ZSTH w Żaganiu (przy ul.Wałowej)</t>
  </si>
  <si>
    <t>24.</t>
  </si>
  <si>
    <t>Termomodernizacja budynku  Zespołu Szkół Technicznych i Licealnych w Żaganiu</t>
  </si>
  <si>
    <t>25.</t>
  </si>
  <si>
    <t>Utworzenie pracowni zawodowych w celu uruchomienia nowych kierunków kształcenia w ZSP w Szprotawie</t>
  </si>
  <si>
    <t>26.</t>
  </si>
  <si>
    <t>Rewitalizacja starego miasta - ZSTH w Żaganiu</t>
  </si>
  <si>
    <t>27.</t>
  </si>
  <si>
    <t>ZSZ Szprotawa na adaptacje strychu na warsztaty szkolne</t>
  </si>
  <si>
    <t>28.</t>
  </si>
  <si>
    <t>Budowa boiska wielofunkcyjnego przy ZSP Iłowa</t>
  </si>
  <si>
    <t>29.</t>
  </si>
  <si>
    <t>Dostosowanie pomieszczeń V kondygnacji Szpitala Powiatowego w Żaganiu przy ul. Żelaznej 1a na potrzeby diagnostyczno-lecznicze</t>
  </si>
  <si>
    <t>30.</t>
  </si>
  <si>
    <t>adaptacja pomieszczeń na potrzeby Zespołu ds. orzekania o niepełnosprawności</t>
  </si>
  <si>
    <t>31.</t>
  </si>
  <si>
    <t>Budowa Centrum Pomocy Specjalistycznej w Żaganiu przy ul. Śląskiej 1.(Przebudowa I kondygnacji (wysoki parter)budynku PPP i PCPR w Żaganiu ul.Śląska 1)</t>
  </si>
  <si>
    <t>32.</t>
  </si>
  <si>
    <t>Termomodernizacja SOSW w Żaganiu</t>
  </si>
  <si>
    <t>33.</t>
  </si>
  <si>
    <t>przebudowa i remont pomieszczeń PPP wŻaganiu</t>
  </si>
  <si>
    <t>34.</t>
  </si>
  <si>
    <t>Przebudowa pomieszczeń na potrzeby sali rehabilitacyjnej dla Specjalnego Ośrodka Szkolno-Wychowawczego w Szprotawie</t>
  </si>
  <si>
    <t>Przebudowa ciagu pieszego o długosci 270m wraz z wjazdem do posesji przy ul. Warszawskiej w Szprotawie</t>
  </si>
  <si>
    <t>projekt-Skla UMOWA 59</t>
  </si>
  <si>
    <t xml:space="preserve">zwiekszenie </t>
  </si>
  <si>
    <t>do 59902</t>
  </si>
  <si>
    <t>poz</t>
  </si>
  <si>
    <t>przebudowa drogi powiatowej 1061 ul. Przejazdowa w Szprotawie</t>
  </si>
  <si>
    <t>przebudowa drogi powiatowej 1081 w m. Wymiarki w km 6+360 (skrzyżowanie z ul.Pocztową) do km 6+700 (skrzyżowanie z ul. Kasztanową)</t>
  </si>
  <si>
    <t>ul. Hutnicza w Iłowej (NPBDL)</t>
  </si>
  <si>
    <t>Przebudowa ulicy Bolesławieckiej i Chrobrego w Żaganiu</t>
  </si>
  <si>
    <t>Przebudowa ulicy Konopnickiej i Bema w Żaganiu</t>
  </si>
  <si>
    <t>wprowadzić-jest NPP to tylko rozszerzenie zadania</t>
  </si>
  <si>
    <t>przebudowa drogi powiatowej 1061 ul. Przejazdowa w szprotawie</t>
  </si>
  <si>
    <t>GEOMIET</t>
  </si>
  <si>
    <t>8.05</t>
  </si>
  <si>
    <t>umowa mapy</t>
  </si>
  <si>
    <t>10,06 płatniosc</t>
  </si>
  <si>
    <t>umowa dokumentacja</t>
  </si>
  <si>
    <t>DMC</t>
  </si>
  <si>
    <t>badanie inzynieryjne</t>
  </si>
  <si>
    <t xml:space="preserve">remont chodnika i wjazdów do posesji wraz z regulacja krawężników drogi powiatowej 1081F w m. Gozdnica (ul.Młyńska) na długości 224 mb. </t>
  </si>
  <si>
    <t>???</t>
  </si>
  <si>
    <t>Kosztorys</t>
  </si>
  <si>
    <t>nowe inwestycje</t>
  </si>
  <si>
    <t>Remont chodnika przy ul. Młyńskiej w Gozdnicy- droga powiatowa nr 1081F.</t>
  </si>
  <si>
    <t>projekt budowlany</t>
  </si>
  <si>
    <t>WYDATKI inwest. BESTIA</t>
  </si>
  <si>
    <t xml:space="preserve">zał WPI </t>
  </si>
  <si>
    <t>ppp</t>
  </si>
  <si>
    <t>pcpr</t>
  </si>
  <si>
    <t>straż inwestycje zlecone</t>
  </si>
  <si>
    <t>samochód dla strazy dotacje z gmin</t>
  </si>
  <si>
    <t>DROGI GMINA Iłowa</t>
  </si>
  <si>
    <t>dokumentacja drogi</t>
  </si>
  <si>
    <t>dotacja dla gmin na ich drogi</t>
  </si>
  <si>
    <t>drogi</t>
  </si>
  <si>
    <t>zmiana klasyfikacji zadania SOSzW Szprotawa dostosowanie do wymogów p.poz</t>
  </si>
  <si>
    <t>monitoring ZSTiL w Zaganiu</t>
  </si>
  <si>
    <t>grzejniki</t>
  </si>
  <si>
    <t>starostwo</t>
  </si>
  <si>
    <t>monitoring</t>
  </si>
  <si>
    <t>komputery</t>
  </si>
  <si>
    <t>PUP Centra aktywizacji zawodowej</t>
  </si>
  <si>
    <t>PFOŚiGW</t>
  </si>
  <si>
    <t>PUP Centra aktywizacji zawodowej środki Funduszu pracy</t>
  </si>
  <si>
    <t>dokument 60014</t>
  </si>
  <si>
    <t>kanalizacja burzowa ZSZ Szprotawa</t>
  </si>
  <si>
    <t>wydatki majatkowe</t>
  </si>
  <si>
    <t>nie ujeto w WPI</t>
  </si>
  <si>
    <t>zakup przyczepy rolniczej</t>
  </si>
  <si>
    <t xml:space="preserve">zakup maszyny do ścinki poboczy </t>
  </si>
  <si>
    <t xml:space="preserve">DOKUMENTACJE </t>
  </si>
  <si>
    <t>Sprzęt komputerowy</t>
  </si>
  <si>
    <t>Obieg dokumentów</t>
  </si>
  <si>
    <t>ppsp ZLEC</t>
  </si>
  <si>
    <t xml:space="preserve">Budowa Komendy środki własne </t>
  </si>
  <si>
    <t>ZLEC</t>
  </si>
  <si>
    <t>Budowa Komendy środki ZLECONE</t>
  </si>
  <si>
    <t>zakup łodzi sr własne</t>
  </si>
  <si>
    <t>ZSP w Szprotawie kserokopiarka</t>
  </si>
  <si>
    <t>Opracowanie dokumentacji technicznej i wykonanie kanalizacji burzowej w ZSZ w Szprotawie</t>
  </si>
  <si>
    <t>ZSZ Szprotawa adaptacja strychu na warsztaty szkolne ( z rezerwy oswiatowej)</t>
  </si>
  <si>
    <t xml:space="preserve">Dokumentacja techniczna na przebudowę budynku przy ul. Szprotawskiej na potrzeby szpitala w Żaganiu </t>
  </si>
  <si>
    <t>KARETKA i KTG</t>
  </si>
  <si>
    <t>ADAPTTACJA POMIESZCZEŃ budynku po PPSP przy ul. Rybackiej na DOM DZIECKA</t>
  </si>
  <si>
    <t>6067/    6069</t>
  </si>
  <si>
    <t>projekt ZSTiL Lubuska szkoła zawodów</t>
  </si>
  <si>
    <t>PPP w Szprotawie- kserokopiarka</t>
  </si>
  <si>
    <t>dotacja dla Żagania na budowe boiska</t>
  </si>
  <si>
    <t>ogółem INWESTYCJE 2010 ROKU</t>
  </si>
  <si>
    <t>Przebudowa CIAGU PIESZEGO W CIAGU DROGI POWIATOWEJ 1056f W M.Sucha Dolna i Przecław o długosci 907 mb i nr 1085F w m. Niegosławice PKP o długosci 356mb"</t>
  </si>
  <si>
    <t>35.</t>
  </si>
  <si>
    <t>załacznik nr 7</t>
  </si>
  <si>
    <t>Przed zmianą</t>
  </si>
  <si>
    <t>Zmiana</t>
  </si>
  <si>
    <t>Po zmianie</t>
  </si>
  <si>
    <t>2.14</t>
  </si>
  <si>
    <t>85111</t>
  </si>
  <si>
    <t>wykup sprzetu od SP ZOZ w likwid</t>
  </si>
  <si>
    <t>PLAN WYDATKÓW NA 2010 ROK</t>
  </si>
  <si>
    <t>Transport i łączność</t>
  </si>
  <si>
    <t>9 045 360,00</t>
  </si>
  <si>
    <t>174 000,00</t>
  </si>
  <si>
    <t>9 219 360,00</t>
  </si>
  <si>
    <t>Drogi publiczne powiatowe</t>
  </si>
  <si>
    <t>87 000,00</t>
  </si>
  <si>
    <t>9 132 360,00</t>
  </si>
  <si>
    <t>Wydatki inwestycyjne jednostek budżetowych</t>
  </si>
  <si>
    <t>2 425 553,00</t>
  </si>
  <si>
    <t>2 512 553,00</t>
  </si>
  <si>
    <t>Drogi publiczne gminne</t>
  </si>
  <si>
    <t>0,00</t>
  </si>
  <si>
    <t>Dotacja celowa na pomoc finansową udzielaną między jednostkami samorządu terytorialnego na dofinansowanie własnych zadań inwestycyjnych i zakupów inwestycyjnych</t>
  </si>
  <si>
    <t>Działalność usługowa</t>
  </si>
  <si>
    <t>637 700,00</t>
  </si>
  <si>
    <t>79,00</t>
  </si>
  <si>
    <t>637 779,00</t>
  </si>
  <si>
    <t>Nadzór budowlany</t>
  </si>
  <si>
    <t>311 700,00</t>
  </si>
  <si>
    <t>311 779,00</t>
  </si>
  <si>
    <t>Zakup materiałów i wyposażenia</t>
  </si>
  <si>
    <t>3 500,00</t>
  </si>
  <si>
    <t>3 579,00</t>
  </si>
  <si>
    <t>750</t>
  </si>
  <si>
    <t>Administracja publiczna</t>
  </si>
  <si>
    <t>6 145 160,00</t>
  </si>
  <si>
    <t>62 526,00</t>
  </si>
  <si>
    <t>6 207 686,00</t>
  </si>
  <si>
    <t>Promocja jednostek samorządu terytorialnego</t>
  </si>
  <si>
    <t>87 340,00</t>
  </si>
  <si>
    <t>63 226,00</t>
  </si>
  <si>
    <t>150 566,00</t>
  </si>
  <si>
    <t>Wynagrodzenia bezosobowe</t>
  </si>
  <si>
    <t>4 939,00</t>
  </si>
  <si>
    <t>872,00</t>
  </si>
  <si>
    <t>26 210,00</t>
  </si>
  <si>
    <t>5 783,00</t>
  </si>
  <si>
    <t>31 993,00</t>
  </si>
  <si>
    <t>Zakup usług pozostałych</t>
  </si>
  <si>
    <t>35 200,00</t>
  </si>
  <si>
    <t>- 10 000,00</t>
  </si>
  <si>
    <t>25 200,00</t>
  </si>
  <si>
    <t>50 219,00</t>
  </si>
  <si>
    <t>8 862,00</t>
  </si>
  <si>
    <t>Zakup usług obejmujacych tłumaczenia</t>
  </si>
  <si>
    <t>1 889,00</t>
  </si>
  <si>
    <t>334,00</t>
  </si>
  <si>
    <t>Zakup materiałów papierniczych do sprzętu drukarskiego i urządzeń kserograficznych</t>
  </si>
  <si>
    <t>113,00</t>
  </si>
  <si>
    <t>20,00</t>
  </si>
  <si>
    <t>Zakup akcesoriów komputerowych, w tym programów i licencji</t>
  </si>
  <si>
    <t>166,00</t>
  </si>
  <si>
    <t>29,00</t>
  </si>
  <si>
    <t>Pozostała działalność</t>
  </si>
  <si>
    <t>53 500,00</t>
  </si>
  <si>
    <t>- 700,00</t>
  </si>
  <si>
    <t>52 800,00</t>
  </si>
  <si>
    <t>13 500,00</t>
  </si>
  <si>
    <t>12 800,00</t>
  </si>
  <si>
    <t>Strona 1 z 3</t>
  </si>
  <si>
    <t>BeSTia</t>
  </si>
  <si>
    <t>754</t>
  </si>
  <si>
    <t>Bezpieczeństwo publiczne i ochrona przeciwpożarowa</t>
  </si>
  <si>
    <t>11 839 105,00</t>
  </si>
  <si>
    <t>- 85 500,00</t>
  </si>
  <si>
    <t>11 753 605,00</t>
  </si>
  <si>
    <t>Komendy powiatowe Państwowej Straży Pożarnej</t>
  </si>
  <si>
    <t>11 833 305,00</t>
  </si>
  <si>
    <t>11 747 805,00</t>
  </si>
  <si>
    <t>159 040,00</t>
  </si>
  <si>
    <t>1 500,00</t>
  </si>
  <si>
    <t>160 540,00</t>
  </si>
  <si>
    <t>2 759 000,00</t>
  </si>
  <si>
    <t>- 87 000,00</t>
  </si>
  <si>
    <t>2 672 000,00</t>
  </si>
  <si>
    <t>757</t>
  </si>
  <si>
    <t>Obsługa długu publicznego</t>
  </si>
  <si>
    <t>2 987 474,00</t>
  </si>
  <si>
    <t>- 8 000,00</t>
  </si>
  <si>
    <t>2 979 474,00</t>
  </si>
  <si>
    <t>Rozliczenia z tytułu poręczeń i gwarancji udzielonych przez Skarb Państwa lub jednostkę samorządu terytorialnego</t>
  </si>
  <si>
    <t>1 211 690,00</t>
  </si>
  <si>
    <t>1 203 690,00</t>
  </si>
  <si>
    <t>Wypłaty z tytułu gwarancji i poręczeń</t>
  </si>
  <si>
    <t>Oświata i wychowanie</t>
  </si>
  <si>
    <t>23 631 613,00</t>
  </si>
  <si>
    <t>764,00</t>
  </si>
  <si>
    <t>23 632 377,00</t>
  </si>
  <si>
    <t>Szkoły zawodowe</t>
  </si>
  <si>
    <t>14 178 867,00</t>
  </si>
  <si>
    <t>14 179 631,00</t>
  </si>
  <si>
    <t>Dodatkowe wynagrodzenie roczne</t>
  </si>
  <si>
    <t>593 706,00</t>
  </si>
  <si>
    <t>- 7 984,00</t>
  </si>
  <si>
    <t>585 722,00</t>
  </si>
  <si>
    <t>117 115,00</t>
  </si>
  <si>
    <t>8 748,00</t>
  </si>
  <si>
    <t>125 863,00</t>
  </si>
  <si>
    <t>851</t>
  </si>
  <si>
    <t>Ochrona zdrowia</t>
  </si>
  <si>
    <t>5 846 130,00</t>
  </si>
  <si>
    <t>1 052 601,00</t>
  </si>
  <si>
    <t>6 898 731,00</t>
  </si>
  <si>
    <t>Szpitale ogólne</t>
  </si>
  <si>
    <t>2 687 730,00</t>
  </si>
  <si>
    <t>1 050 501,00</t>
  </si>
  <si>
    <t>3 738 231,00</t>
  </si>
  <si>
    <t>12 000,00</t>
  </si>
  <si>
    <t>310 000,00</t>
  </si>
  <si>
    <t>322 000,00</t>
  </si>
  <si>
    <t>Wydatki na zakupy inwestycyjne jednostek budżetowych</t>
  </si>
  <si>
    <t>350 000,00</t>
  </si>
  <si>
    <t>740 501,00</t>
  </si>
  <si>
    <t>1 090 501,00</t>
  </si>
  <si>
    <t>86 400,00</t>
  </si>
  <si>
    <t>2 100,00</t>
  </si>
  <si>
    <t>88 500,00</t>
  </si>
  <si>
    <t>41 000,00</t>
  </si>
  <si>
    <t>43 100,00</t>
  </si>
  <si>
    <t>Pozostałe zadania w zakresie polityki społecznej</t>
  </si>
  <si>
    <t>4 642 181,00</t>
  </si>
  <si>
    <t>50 816,00</t>
  </si>
  <si>
    <t>4 692 997,00</t>
  </si>
  <si>
    <t>Powiatowe urzędy pracy</t>
  </si>
  <si>
    <t>2 117 847,00</t>
  </si>
  <si>
    <t>118,00</t>
  </si>
  <si>
    <t>2 117 965,00</t>
  </si>
  <si>
    <t>Zakup usług remontowych</t>
  </si>
  <si>
    <t>41 705,00</t>
  </si>
  <si>
    <t>41 823,00</t>
  </si>
  <si>
    <t>1 748 629,00</t>
  </si>
  <si>
    <t>50 698,00</t>
  </si>
  <si>
    <t>1 799 327,00</t>
  </si>
  <si>
    <t>Składki na ubezpieczenia społeczne</t>
  </si>
  <si>
    <t>23 183,00</t>
  </si>
  <si>
    <t>646,00</t>
  </si>
  <si>
    <t>23 829,00</t>
  </si>
  <si>
    <t>17 376,00</t>
  </si>
  <si>
    <t>2 925,00</t>
  </si>
  <si>
    <t>20 301,00</t>
  </si>
  <si>
    <t>819,00</t>
  </si>
  <si>
    <t>516,00</t>
  </si>
  <si>
    <t>1 335,00</t>
  </si>
  <si>
    <t>Składki na Fundusz Pracy</t>
  </si>
  <si>
    <t>3 764,00</t>
  </si>
  <si>
    <t>107,00</t>
  </si>
  <si>
    <t>3 871,00</t>
  </si>
  <si>
    <t>2 814,00</t>
  </si>
  <si>
    <t>458,00</t>
  </si>
  <si>
    <t>3 272,00</t>
  </si>
  <si>
    <t>132,00</t>
  </si>
  <si>
    <t>81,00</t>
  </si>
  <si>
    <t>213,00</t>
  </si>
  <si>
    <t>456 511,00</t>
  </si>
  <si>
    <t>21 894,00</t>
  </si>
  <si>
    <t>478 405,00</t>
  </si>
  <si>
    <t>70 043,00</t>
  </si>
  <si>
    <t>3 864,00</t>
  </si>
  <si>
    <t>73 907,00</t>
  </si>
  <si>
    <t>Strona 2 z 3</t>
  </si>
  <si>
    <t>28 676,00</t>
  </si>
  <si>
    <t>6 621,00</t>
  </si>
  <si>
    <t>35 297,00</t>
  </si>
  <si>
    <t>3 436,00</t>
  </si>
  <si>
    <t>1 169,00</t>
  </si>
  <si>
    <t>4 605,00</t>
  </si>
  <si>
    <t>Zakup środków żywności</t>
  </si>
  <si>
    <t>6 222,00</t>
  </si>
  <si>
    <t>1 098,00</t>
  </si>
  <si>
    <t>Zakup energii</t>
  </si>
  <si>
    <t>253,00</t>
  </si>
  <si>
    <t>44,00</t>
  </si>
  <si>
    <t>348 595,00</t>
  </si>
  <si>
    <t>3 740,00</t>
  </si>
  <si>
    <t>352 335,00</t>
  </si>
  <si>
    <t>40 248,00</t>
  </si>
  <si>
    <t>660,00</t>
  </si>
  <si>
    <t>40 908,00</t>
  </si>
  <si>
    <t>Opłaty z tytułu zakupu usług telekomunikacyjnych świadczonych w ruchomej publicznej sieci telefonicznej</t>
  </si>
  <si>
    <t>3 280,00</t>
  </si>
  <si>
    <t>340,00</t>
  </si>
  <si>
    <t>3 620,00</t>
  </si>
  <si>
    <t>270,00</t>
  </si>
  <si>
    <t>60,00</t>
  </si>
  <si>
    <t>330,00</t>
  </si>
  <si>
    <t>Edukacyjna opieka wychowawcza</t>
  </si>
  <si>
    <t>5 494 771,00</t>
  </si>
  <si>
    <t>- 764,00</t>
  </si>
  <si>
    <t>5 494 007,00</t>
  </si>
  <si>
    <t>Internaty i bursy szkolne</t>
  </si>
  <si>
    <t>420 419,00</t>
  </si>
  <si>
    <t>419 655,00</t>
  </si>
  <si>
    <t>15 972,00</t>
  </si>
  <si>
    <t>15 208,00</t>
  </si>
  <si>
    <t>Kultura fizyczna i sport</t>
  </si>
  <si>
    <t>172 170,00</t>
  </si>
  <si>
    <t>61 310,00</t>
  </si>
  <si>
    <t>233 480,00</t>
  </si>
  <si>
    <t>Zadania w zakresie kultury fizycznej i sportu</t>
  </si>
  <si>
    <t>75 598,00</t>
  </si>
  <si>
    <t>- 5 786,00</t>
  </si>
  <si>
    <t>69 812,00</t>
  </si>
  <si>
    <t>14 000,00</t>
  </si>
  <si>
    <t>- 53,00</t>
  </si>
  <si>
    <t>13 947,00</t>
  </si>
  <si>
    <t>34 350,00</t>
  </si>
  <si>
    <t>- 5 733,00</t>
  </si>
  <si>
    <t>28 617,00</t>
  </si>
  <si>
    <t>46 572,00</t>
  </si>
  <si>
    <t>67 096,00</t>
  </si>
  <si>
    <t>113 668,00</t>
  </si>
  <si>
    <t>2 156,00</t>
  </si>
  <si>
    <t>348,00</t>
  </si>
  <si>
    <t>5 262,00</t>
  </si>
  <si>
    <t>17 110,00</t>
  </si>
  <si>
    <t>22 372,00</t>
  </si>
  <si>
    <t>929,00</t>
  </si>
  <si>
    <t>3 005,00</t>
  </si>
  <si>
    <t>3 934,00</t>
  </si>
  <si>
    <t>6 670,00</t>
  </si>
  <si>
    <t>19 253,00</t>
  </si>
  <si>
    <t>25 923,00</t>
  </si>
  <si>
    <t>1 177,00</t>
  </si>
  <si>
    <t>3 396,00</t>
  </si>
  <si>
    <t>4 573,00</t>
  </si>
  <si>
    <t>27 392,00</t>
  </si>
  <si>
    <t>17 721,00</t>
  </si>
  <si>
    <t>45 113,00</t>
  </si>
  <si>
    <t>4 834,00</t>
  </si>
  <si>
    <t>3 142,00</t>
  </si>
  <si>
    <t>7 976,00</t>
  </si>
  <si>
    <t>418,00</t>
  </si>
  <si>
    <t>74,00</t>
  </si>
  <si>
    <t>Różne opłaty i składki</t>
  </si>
  <si>
    <t>314,00</t>
  </si>
  <si>
    <t>Strona 3 z 3</t>
  </si>
  <si>
    <t>55,00</t>
  </si>
  <si>
    <t>87,00</t>
  </si>
  <si>
    <t>174,00</t>
  </si>
  <si>
    <t>16,00</t>
  </si>
  <si>
    <t>32,00</t>
  </si>
  <si>
    <t>30,00</t>
  </si>
  <si>
    <t>1,00</t>
  </si>
  <si>
    <t>31,00</t>
  </si>
  <si>
    <t>Razem:</t>
  </si>
  <si>
    <t>77 461 794,00</t>
  </si>
  <si>
    <t>1 307 832,00</t>
  </si>
  <si>
    <t>78 769 626,00</t>
  </si>
  <si>
    <t>Strona 4 z 3</t>
  </si>
  <si>
    <t>PLAN DOCHODÓW</t>
  </si>
  <si>
    <t>4 935 045,00</t>
  </si>
  <si>
    <t>5 022 045,00</t>
  </si>
  <si>
    <t>Wpływy z tytułu pomocy finansowej udzielanej między jednostkami samorządu terytorialnego na dofinansowanie własnych zadań inwestycyjnych i zakupów inwestycyjnych</t>
  </si>
  <si>
    <t>258 136,00</t>
  </si>
  <si>
    <t>345 136,00</t>
  </si>
  <si>
    <t>584 700,00</t>
  </si>
  <si>
    <t>584 779,00</t>
  </si>
  <si>
    <t>Wpływy z różnych opłat</t>
  </si>
  <si>
    <t>279 046,00</t>
  </si>
  <si>
    <t>57 326,00</t>
  </si>
  <si>
    <t>336 372,00</t>
  </si>
  <si>
    <t>Dotacje celowe w ramach programów finansowanych z udziałem środków europejskich oraz środków o których mowa w art.5 ust.1 pkt 3 oraz ust. 3 pkt 5 i 6 ustawy, lub płatności w ramach budżetu środków europejskich</t>
  </si>
  <si>
    <t>10 856 234,00</t>
  </si>
  <si>
    <t>10 857 734,00</t>
  </si>
  <si>
    <t>10 851 434,00</t>
  </si>
  <si>
    <t>10 852 934,00</t>
  </si>
  <si>
    <t>Otrzymane spadki, zapisy i darowizny w postaci pieniężnej</t>
  </si>
  <si>
    <t>2 895 757,00</t>
  </si>
  <si>
    <t>50 063,00</t>
  </si>
  <si>
    <t>2 945 820,00</t>
  </si>
  <si>
    <t>800 548,00</t>
  </si>
  <si>
    <t>800 666,00</t>
  </si>
  <si>
    <t>Pozostałe odsetki</t>
  </si>
  <si>
    <t>6 705,00</t>
  </si>
  <si>
    <t>6 823,00</t>
  </si>
  <si>
    <t>1 659 209,00</t>
  </si>
  <si>
    <t>49 945,00</t>
  </si>
  <si>
    <t>1 709 154,00</t>
  </si>
  <si>
    <t>1 496 538,00</t>
  </si>
  <si>
    <t>42 453,00</t>
  </si>
  <si>
    <t>1 538 991,00</t>
  </si>
  <si>
    <t>162 671,00</t>
  </si>
  <si>
    <t>7 492,00</t>
  </si>
  <si>
    <t>170 163,00</t>
  </si>
  <si>
    <t>44 243,00</t>
  </si>
  <si>
    <t>61 363,00</t>
  </si>
  <si>
    <t>105 606,00</t>
  </si>
  <si>
    <t>39 586,00</t>
  </si>
  <si>
    <t>54 903,00</t>
  </si>
  <si>
    <t>94 489,00</t>
  </si>
  <si>
    <t>Strona 1 z 1</t>
  </si>
  <si>
    <t>4 657,00</t>
  </si>
  <si>
    <t>6 460,00</t>
  </si>
  <si>
    <t>11 117,00</t>
  </si>
  <si>
    <t>75 274 436,00</t>
  </si>
  <si>
    <t>257 331,00</t>
  </si>
  <si>
    <t>75 531 767,00</t>
  </si>
  <si>
    <t>Strona 2 z 1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</si>
</sst>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,##0.00\ _z_ł"/>
    <numFmt numFmtId="178" formatCode="#,##0.00_ ;\-#,##0.00\ "/>
    <numFmt numFmtId="179" formatCode="0.000"/>
    <numFmt numFmtId="180" formatCode="0.0000"/>
    <numFmt numFmtId="181" formatCode="#,##0.00\ &quot;zł&quot;"/>
    <numFmt numFmtId="182" formatCode="0.0"/>
    <numFmt numFmtId="183" formatCode="0.00000"/>
    <numFmt numFmtId="184" formatCode="#,##0.000"/>
    <numFmt numFmtId="185" formatCode="#,##0.0000"/>
    <numFmt numFmtId="186" formatCode="#,##0.00000"/>
    <numFmt numFmtId="187" formatCode="#,##0_ ;\-#,##0\ "/>
    <numFmt numFmtId="188" formatCode="#,##0.00_ ;[Red]\-#,##0.00\ "/>
    <numFmt numFmtId="189" formatCode="0.E+0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</numFmts>
  <fonts count="69">
    <font>
      <sz val="10"/>
      <name val="Arial CE"/>
      <family val="0"/>
    </font>
    <font>
      <sz val="11"/>
      <name val="Arial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Times New Roman"/>
      <family val="1"/>
    </font>
    <font>
      <b/>
      <sz val="8"/>
      <color indexed="9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10"/>
      <name val="Times New Roman"/>
      <family val="1"/>
    </font>
    <font>
      <sz val="7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8"/>
      <color indexed="57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b/>
      <sz val="6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5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8"/>
      <color indexed="10"/>
      <name val="Times New Roman"/>
      <family val="1"/>
    </font>
    <font>
      <sz val="14"/>
      <name val="Times New Roman"/>
      <family val="1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double"/>
      <bottom style="hair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hair"/>
      <bottom style="dotted"/>
    </border>
    <border>
      <left style="thin"/>
      <right style="double"/>
      <top style="hair"/>
      <bottom style="dotted"/>
    </border>
    <border>
      <left style="thin"/>
      <right style="thin"/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 style="double"/>
      <top style="double"/>
      <bottom style="hair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thin"/>
      <right style="double"/>
      <top style="dashed"/>
      <bottom style="dashed"/>
    </border>
    <border>
      <left style="thin"/>
      <right style="thin"/>
      <top style="thin"/>
      <bottom style="dotted"/>
    </border>
    <border>
      <left style="thin"/>
      <right style="thin"/>
      <top style="hair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hair"/>
      <bottom style="dashed"/>
    </border>
    <border>
      <left style="thin"/>
      <right style="double"/>
      <top style="hair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ashed"/>
    </border>
    <border>
      <left style="double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 style="thin"/>
      <top style="dashed"/>
      <bottom style="double"/>
    </border>
    <border>
      <left style="thin"/>
      <right style="thin"/>
      <top style="dashed"/>
      <bottom style="double"/>
    </border>
    <border>
      <left style="thin"/>
      <right style="double"/>
      <top style="dashed"/>
      <bottom style="double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double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ashed"/>
      <bottom>
        <color indexed="63"/>
      </bottom>
    </border>
    <border>
      <left style="double"/>
      <right style="thin"/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hair"/>
      <bottom style="thin"/>
    </border>
    <border>
      <left style="double"/>
      <right style="thin"/>
      <top style="dashed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645">
    <xf numFmtId="0" fontId="0" fillId="0" borderId="0" xfId="0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5" fillId="20" borderId="11" xfId="54" applyFont="1" applyFill="1" applyBorder="1" applyAlignment="1">
      <alignment horizontal="center" vertical="center" wrapText="1"/>
      <protection/>
    </xf>
    <xf numFmtId="0" fontId="10" fillId="0" borderId="0" xfId="54" applyFont="1">
      <alignment/>
      <protection/>
    </xf>
    <xf numFmtId="0" fontId="15" fillId="0" borderId="0" xfId="54" applyFont="1">
      <alignment/>
      <protection/>
    </xf>
    <xf numFmtId="0" fontId="10" fillId="0" borderId="10" xfId="54" applyFont="1" applyBorder="1">
      <alignment/>
      <protection/>
    </xf>
    <xf numFmtId="0" fontId="10" fillId="0" borderId="10" xfId="54" applyFont="1" applyBorder="1" applyAlignment="1">
      <alignment/>
      <protection/>
    </xf>
    <xf numFmtId="0" fontId="10" fillId="0" borderId="10" xfId="54" applyFont="1" applyBorder="1" applyAlignment="1">
      <alignment horizontal="center"/>
      <protection/>
    </xf>
    <xf numFmtId="0" fontId="16" fillId="0" borderId="0" xfId="54" applyFont="1">
      <alignment/>
      <protection/>
    </xf>
    <xf numFmtId="3" fontId="10" fillId="0" borderId="10" xfId="54" applyNumberFormat="1" applyFont="1" applyBorder="1">
      <alignment/>
      <protection/>
    </xf>
    <xf numFmtId="3" fontId="10" fillId="0" borderId="10" xfId="54" applyNumberFormat="1" applyFont="1" applyBorder="1" applyAlignment="1">
      <alignment/>
      <protection/>
    </xf>
    <xf numFmtId="3" fontId="10" fillId="0" borderId="10" xfId="54" applyNumberFormat="1" applyFont="1" applyBorder="1" applyAlignment="1">
      <alignment horizontal="center"/>
      <protection/>
    </xf>
    <xf numFmtId="0" fontId="16" fillId="0" borderId="0" xfId="54" applyFont="1" applyAlignment="1">
      <alignment/>
      <protection/>
    </xf>
    <xf numFmtId="49" fontId="17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3" fontId="10" fillId="0" borderId="12" xfId="54" applyNumberFormat="1" applyFont="1" applyBorder="1">
      <alignment/>
      <protection/>
    </xf>
    <xf numFmtId="3" fontId="10" fillId="0" borderId="12" xfId="54" applyNumberFormat="1" applyFont="1" applyBorder="1" applyAlignment="1">
      <alignment/>
      <protection/>
    </xf>
    <xf numFmtId="0" fontId="10" fillId="0" borderId="10" xfId="54" applyFont="1" applyBorder="1" applyAlignment="1">
      <alignment horizontal="left" vertical="center" wrapText="1"/>
      <protection/>
    </xf>
    <xf numFmtId="0" fontId="10" fillId="0" borderId="10" xfId="54" applyFont="1" applyBorder="1" applyAlignment="1">
      <alignment horizontal="left" vertical="center"/>
      <protection/>
    </xf>
    <xf numFmtId="0" fontId="7" fillId="0" borderId="0" xfId="0" applyFont="1" applyAlignment="1">
      <alignment horizontal="center" vertical="center"/>
    </xf>
    <xf numFmtId="3" fontId="15" fillId="0" borderId="0" xfId="54" applyNumberFormat="1" applyFont="1" applyBorder="1">
      <alignment/>
      <protection/>
    </xf>
    <xf numFmtId="0" fontId="15" fillId="20" borderId="13" xfId="54" applyFont="1" applyFill="1" applyBorder="1" applyAlignment="1">
      <alignment horizontal="center" vertical="center" wrapText="1"/>
      <protection/>
    </xf>
    <xf numFmtId="0" fontId="8" fillId="0" borderId="14" xfId="54" applyFont="1" applyBorder="1" applyAlignment="1">
      <alignment horizontal="center" vertical="center"/>
      <protection/>
    </xf>
    <xf numFmtId="0" fontId="8" fillId="0" borderId="15" xfId="54" applyFont="1" applyBorder="1" applyAlignment="1">
      <alignment horizontal="center" vertical="center"/>
      <protection/>
    </xf>
    <xf numFmtId="0" fontId="8" fillId="0" borderId="16" xfId="54" applyFont="1" applyBorder="1" applyAlignment="1">
      <alignment horizontal="center" vertical="center"/>
      <protection/>
    </xf>
    <xf numFmtId="0" fontId="15" fillId="0" borderId="17" xfId="54" applyFont="1" applyBorder="1" applyAlignment="1">
      <alignment horizontal="center"/>
      <protection/>
    </xf>
    <xf numFmtId="0" fontId="15" fillId="0" borderId="18" xfId="54" applyFont="1" applyBorder="1" applyAlignment="1">
      <alignment horizontal="left" vertical="center"/>
      <protection/>
    </xf>
    <xf numFmtId="3" fontId="15" fillId="0" borderId="18" xfId="54" applyNumberFormat="1" applyFont="1" applyBorder="1">
      <alignment/>
      <protection/>
    </xf>
    <xf numFmtId="0" fontId="10" fillId="0" borderId="19" xfId="54" applyFont="1" applyBorder="1" applyAlignment="1">
      <alignment/>
      <protection/>
    </xf>
    <xf numFmtId="3" fontId="10" fillId="0" borderId="19" xfId="54" applyNumberFormat="1" applyFont="1" applyBorder="1">
      <alignment/>
      <protection/>
    </xf>
    <xf numFmtId="3" fontId="10" fillId="0" borderId="19" xfId="54" applyNumberFormat="1" applyFont="1" applyBorder="1" applyAlignment="1">
      <alignment/>
      <protection/>
    </xf>
    <xf numFmtId="3" fontId="10" fillId="0" borderId="20" xfId="54" applyNumberFormat="1" applyFont="1" applyBorder="1" applyAlignment="1">
      <alignment/>
      <protection/>
    </xf>
    <xf numFmtId="3" fontId="10" fillId="0" borderId="21" xfId="54" applyNumberFormat="1" applyFont="1" applyBorder="1" applyAlignment="1">
      <alignment/>
      <protection/>
    </xf>
    <xf numFmtId="3" fontId="10" fillId="0" borderId="21" xfId="54" applyNumberFormat="1" applyFont="1" applyBorder="1">
      <alignment/>
      <protection/>
    </xf>
    <xf numFmtId="3" fontId="10" fillId="0" borderId="22" xfId="54" applyNumberFormat="1" applyFont="1" applyBorder="1">
      <alignment/>
      <protection/>
    </xf>
    <xf numFmtId="3" fontId="10" fillId="0" borderId="22" xfId="54" applyNumberFormat="1" applyFont="1" applyBorder="1" applyAlignment="1">
      <alignment horizontal="center"/>
      <protection/>
    </xf>
    <xf numFmtId="3" fontId="10" fillId="0" borderId="23" xfId="54" applyNumberFormat="1" applyFont="1" applyBorder="1">
      <alignment/>
      <protection/>
    </xf>
    <xf numFmtId="3" fontId="10" fillId="0" borderId="22" xfId="54" applyNumberFormat="1" applyFont="1" applyBorder="1" applyAlignment="1">
      <alignment/>
      <protection/>
    </xf>
    <xf numFmtId="3" fontId="10" fillId="0" borderId="23" xfId="54" applyNumberFormat="1" applyFont="1" applyBorder="1" applyAlignment="1">
      <alignment/>
      <protection/>
    </xf>
    <xf numFmtId="0" fontId="10" fillId="0" borderId="24" xfId="54" applyFont="1" applyBorder="1" applyAlignment="1">
      <alignment/>
      <protection/>
    </xf>
    <xf numFmtId="3" fontId="10" fillId="0" borderId="24" xfId="54" applyNumberFormat="1" applyFont="1" applyBorder="1">
      <alignment/>
      <protection/>
    </xf>
    <xf numFmtId="3" fontId="10" fillId="0" borderId="24" xfId="54" applyNumberFormat="1" applyFont="1" applyBorder="1" applyAlignment="1">
      <alignment/>
      <protection/>
    </xf>
    <xf numFmtId="3" fontId="10" fillId="0" borderId="25" xfId="54" applyNumberFormat="1" applyFont="1" applyBorder="1" applyAlignment="1">
      <alignment/>
      <protection/>
    </xf>
    <xf numFmtId="0" fontId="10" fillId="0" borderId="25" xfId="54" applyFont="1" applyBorder="1" applyAlignment="1">
      <alignment/>
      <protection/>
    </xf>
    <xf numFmtId="0" fontId="10" fillId="0" borderId="21" xfId="54" applyFont="1" applyBorder="1" applyAlignment="1">
      <alignment/>
      <protection/>
    </xf>
    <xf numFmtId="3" fontId="37" fillId="24" borderId="18" xfId="54" applyNumberFormat="1" applyFont="1" applyFill="1" applyBorder="1" applyAlignment="1">
      <alignment vertical="center"/>
      <protection/>
    </xf>
    <xf numFmtId="3" fontId="38" fillId="0" borderId="0" xfId="54" applyNumberFormat="1" applyFont="1">
      <alignment/>
      <protection/>
    </xf>
    <xf numFmtId="0" fontId="12" fillId="0" borderId="0" xfId="54" applyFont="1" applyAlignment="1">
      <alignment/>
      <protection/>
    </xf>
    <xf numFmtId="0" fontId="44" fillId="0" borderId="26" xfId="54" applyFont="1" applyBorder="1" applyAlignment="1">
      <alignment horizontal="left" vertical="center" wrapText="1"/>
      <protection/>
    </xf>
    <xf numFmtId="0" fontId="44" fillId="0" borderId="10" xfId="54" applyFont="1" applyBorder="1" applyAlignment="1">
      <alignment horizontal="left" vertical="center" wrapText="1"/>
      <protection/>
    </xf>
    <xf numFmtId="3" fontId="15" fillId="0" borderId="0" xfId="54" applyNumberFormat="1" applyFont="1">
      <alignment/>
      <protection/>
    </xf>
    <xf numFmtId="0" fontId="44" fillId="0" borderId="10" xfId="54" applyFont="1" applyBorder="1" applyAlignment="1">
      <alignment horizontal="left" vertical="center"/>
      <protection/>
    </xf>
    <xf numFmtId="0" fontId="44" fillId="0" borderId="22" xfId="54" applyFont="1" applyBorder="1" applyAlignment="1">
      <alignment horizontal="left" vertical="center"/>
      <protection/>
    </xf>
    <xf numFmtId="3" fontId="10" fillId="0" borderId="27" xfId="54" applyNumberFormat="1" applyFont="1" applyBorder="1" applyAlignment="1">
      <alignment/>
      <protection/>
    </xf>
    <xf numFmtId="0" fontId="44" fillId="0" borderId="24" xfId="54" applyFont="1" applyBorder="1" applyAlignment="1">
      <alignment horizontal="left" vertical="center" wrapText="1"/>
      <protection/>
    </xf>
    <xf numFmtId="0" fontId="44" fillId="0" borderId="24" xfId="54" applyFont="1" applyBorder="1" applyAlignment="1">
      <alignment/>
      <protection/>
    </xf>
    <xf numFmtId="3" fontId="44" fillId="0" borderId="24" xfId="54" applyNumberFormat="1" applyFont="1" applyBorder="1">
      <alignment/>
      <protection/>
    </xf>
    <xf numFmtId="3" fontId="44" fillId="0" borderId="24" xfId="54" applyNumberFormat="1" applyFont="1" applyBorder="1" applyAlignment="1">
      <alignment/>
      <protection/>
    </xf>
    <xf numFmtId="3" fontId="44" fillId="0" borderId="25" xfId="54" applyNumberFormat="1" applyFont="1" applyBorder="1" applyAlignment="1">
      <alignment/>
      <protection/>
    </xf>
    <xf numFmtId="0" fontId="44" fillId="0" borderId="0" xfId="54" applyFont="1">
      <alignment/>
      <protection/>
    </xf>
    <xf numFmtId="0" fontId="44" fillId="0" borderId="28" xfId="54" applyFont="1" applyBorder="1" applyAlignment="1">
      <alignment horizontal="center" vertical="center"/>
      <protection/>
    </xf>
    <xf numFmtId="0" fontId="44" fillId="0" borderId="10" xfId="54" applyFont="1" applyBorder="1" applyAlignment="1">
      <alignment/>
      <protection/>
    </xf>
    <xf numFmtId="3" fontId="44" fillId="0" borderId="10" xfId="54" applyNumberFormat="1" applyFont="1" applyBorder="1">
      <alignment/>
      <protection/>
    </xf>
    <xf numFmtId="3" fontId="44" fillId="0" borderId="10" xfId="54" applyNumberFormat="1" applyFont="1" applyBorder="1" applyAlignment="1">
      <alignment/>
      <protection/>
    </xf>
    <xf numFmtId="3" fontId="44" fillId="0" borderId="21" xfId="54" applyNumberFormat="1" applyFont="1" applyBorder="1" applyAlignment="1">
      <alignment/>
      <protection/>
    </xf>
    <xf numFmtId="0" fontId="44" fillId="0" borderId="29" xfId="54" applyFont="1" applyBorder="1" applyAlignment="1">
      <alignment horizontal="left" vertical="center"/>
      <protection/>
    </xf>
    <xf numFmtId="3" fontId="44" fillId="0" borderId="29" xfId="54" applyNumberFormat="1" applyFont="1" applyBorder="1">
      <alignment/>
      <protection/>
    </xf>
    <xf numFmtId="3" fontId="44" fillId="0" borderId="29" xfId="54" applyNumberFormat="1" applyFont="1" applyBorder="1" applyAlignment="1">
      <alignment horizontal="center"/>
      <protection/>
    </xf>
    <xf numFmtId="3" fontId="44" fillId="0" borderId="21" xfId="54" applyNumberFormat="1" applyFont="1" applyBorder="1">
      <alignment/>
      <protection/>
    </xf>
    <xf numFmtId="3" fontId="44" fillId="0" borderId="29" xfId="54" applyNumberFormat="1" applyFont="1" applyBorder="1" applyAlignment="1">
      <alignment/>
      <protection/>
    </xf>
    <xf numFmtId="3" fontId="44" fillId="0" borderId="30" xfId="54" applyNumberFormat="1" applyFont="1" applyBorder="1">
      <alignment/>
      <protection/>
    </xf>
    <xf numFmtId="3" fontId="44" fillId="0" borderId="30" xfId="54" applyNumberFormat="1" applyFont="1" applyBorder="1" applyAlignment="1">
      <alignment/>
      <protection/>
    </xf>
    <xf numFmtId="3" fontId="44" fillId="0" borderId="31" xfId="54" applyNumberFormat="1" applyFont="1" applyBorder="1">
      <alignment/>
      <protection/>
    </xf>
    <xf numFmtId="0" fontId="44" fillId="0" borderId="32" xfId="54" applyFont="1" applyBorder="1" applyAlignment="1">
      <alignment horizontal="left" vertical="center"/>
      <protection/>
    </xf>
    <xf numFmtId="3" fontId="44" fillId="0" borderId="32" xfId="54" applyNumberFormat="1" applyFont="1" applyBorder="1" applyAlignment="1">
      <alignment/>
      <protection/>
    </xf>
    <xf numFmtId="3" fontId="44" fillId="0" borderId="0" xfId="54" applyNumberFormat="1" applyFont="1">
      <alignment/>
      <protection/>
    </xf>
    <xf numFmtId="0" fontId="44" fillId="0" borderId="10" xfId="54" applyFont="1" applyBorder="1" applyAlignment="1">
      <alignment horizontal="center"/>
      <protection/>
    </xf>
    <xf numFmtId="3" fontId="44" fillId="0" borderId="10" xfId="54" applyNumberFormat="1" applyFont="1" applyBorder="1" applyAlignment="1">
      <alignment horizontal="center"/>
      <protection/>
    </xf>
    <xf numFmtId="3" fontId="44" fillId="0" borderId="22" xfId="54" applyNumberFormat="1" applyFont="1" applyBorder="1">
      <alignment/>
      <protection/>
    </xf>
    <xf numFmtId="3" fontId="44" fillId="0" borderId="22" xfId="54" applyNumberFormat="1" applyFont="1" applyBorder="1" applyAlignment="1">
      <alignment horizontal="center"/>
      <protection/>
    </xf>
    <xf numFmtId="3" fontId="44" fillId="0" borderId="23" xfId="54" applyNumberFormat="1" applyFont="1" applyBorder="1">
      <alignment/>
      <protection/>
    </xf>
    <xf numFmtId="3" fontId="44" fillId="0" borderId="33" xfId="54" applyNumberFormat="1" applyFont="1" applyBorder="1" applyAlignment="1">
      <alignment/>
      <protection/>
    </xf>
    <xf numFmtId="49" fontId="44" fillId="0" borderId="10" xfId="54" applyNumberFormat="1" applyFont="1" applyBorder="1" applyAlignment="1">
      <alignment/>
      <protection/>
    </xf>
    <xf numFmtId="3" fontId="44" fillId="0" borderId="34" xfId="54" applyNumberFormat="1" applyFont="1" applyBorder="1">
      <alignment/>
      <protection/>
    </xf>
    <xf numFmtId="3" fontId="44" fillId="0" borderId="35" xfId="54" applyNumberFormat="1" applyFont="1" applyBorder="1">
      <alignment/>
      <protection/>
    </xf>
    <xf numFmtId="0" fontId="44" fillId="0" borderId="19" xfId="54" applyFont="1" applyBorder="1" applyAlignment="1">
      <alignment horizontal="left" vertical="center" wrapText="1"/>
      <protection/>
    </xf>
    <xf numFmtId="0" fontId="44" fillId="0" borderId="19" xfId="54" applyFont="1" applyBorder="1" applyAlignment="1">
      <alignment/>
      <protection/>
    </xf>
    <xf numFmtId="3" fontId="44" fillId="0" borderId="22" xfId="54" applyNumberFormat="1" applyFont="1" applyBorder="1" applyAlignment="1">
      <alignment/>
      <protection/>
    </xf>
    <xf numFmtId="3" fontId="44" fillId="0" borderId="23" xfId="54" applyNumberFormat="1" applyFont="1" applyBorder="1" applyAlignment="1">
      <alignment/>
      <protection/>
    </xf>
    <xf numFmtId="0" fontId="44" fillId="0" borderId="36" xfId="54" applyFont="1" applyBorder="1">
      <alignment/>
      <protection/>
    </xf>
    <xf numFmtId="3" fontId="46" fillId="0" borderId="10" xfId="54" applyNumberFormat="1" applyFont="1" applyBorder="1">
      <alignment/>
      <protection/>
    </xf>
    <xf numFmtId="3" fontId="46" fillId="0" borderId="21" xfId="54" applyNumberFormat="1" applyFont="1" applyBorder="1">
      <alignment/>
      <protection/>
    </xf>
    <xf numFmtId="0" fontId="46" fillId="0" borderId="0" xfId="54" applyFont="1">
      <alignment/>
      <protection/>
    </xf>
    <xf numFmtId="3" fontId="46" fillId="0" borderId="10" xfId="54" applyNumberFormat="1" applyFont="1" applyBorder="1" applyAlignment="1">
      <alignment/>
      <protection/>
    </xf>
    <xf numFmtId="3" fontId="46" fillId="0" borderId="21" xfId="54" applyNumberFormat="1" applyFont="1" applyBorder="1" applyAlignment="1">
      <alignment/>
      <protection/>
    </xf>
    <xf numFmtId="3" fontId="10" fillId="0" borderId="37" xfId="54" applyNumberFormat="1" applyFont="1" applyBorder="1">
      <alignment/>
      <protection/>
    </xf>
    <xf numFmtId="0" fontId="45" fillId="0" borderId="17" xfId="54" applyFont="1" applyBorder="1" applyAlignment="1">
      <alignment horizontal="center" vertical="center"/>
      <protection/>
    </xf>
    <xf numFmtId="0" fontId="45" fillId="0" borderId="18" xfId="54" applyFont="1" applyBorder="1" applyAlignment="1">
      <alignment horizontal="center" vertical="center"/>
      <protection/>
    </xf>
    <xf numFmtId="3" fontId="45" fillId="0" borderId="18" xfId="54" applyNumberFormat="1" applyFont="1" applyBorder="1" applyAlignment="1">
      <alignment horizontal="center" vertical="center"/>
      <protection/>
    </xf>
    <xf numFmtId="0" fontId="10" fillId="0" borderId="22" xfId="54" applyFont="1" applyBorder="1">
      <alignment/>
      <protection/>
    </xf>
    <xf numFmtId="0" fontId="44" fillId="0" borderId="37" xfId="54" applyFont="1" applyBorder="1" applyAlignment="1">
      <alignment horizontal="left" vertical="center"/>
      <protection/>
    </xf>
    <xf numFmtId="0" fontId="10" fillId="0" borderId="37" xfId="54" applyFont="1" applyBorder="1" applyAlignment="1">
      <alignment/>
      <protection/>
    </xf>
    <xf numFmtId="3" fontId="10" fillId="0" borderId="37" xfId="54" applyNumberFormat="1" applyFont="1" applyBorder="1" applyAlignment="1">
      <alignment/>
      <protection/>
    </xf>
    <xf numFmtId="3" fontId="10" fillId="0" borderId="38" xfId="54" applyNumberFormat="1" applyFont="1" applyBorder="1" applyAlignment="1">
      <alignment/>
      <protection/>
    </xf>
    <xf numFmtId="3" fontId="44" fillId="0" borderId="19" xfId="54" applyNumberFormat="1" applyFont="1" applyBorder="1">
      <alignment/>
      <protection/>
    </xf>
    <xf numFmtId="0" fontId="44" fillId="0" borderId="20" xfId="54" applyFont="1" applyBorder="1" applyAlignment="1">
      <alignment/>
      <protection/>
    </xf>
    <xf numFmtId="0" fontId="44" fillId="0" borderId="21" xfId="54" applyFont="1" applyBorder="1" applyAlignment="1">
      <alignment/>
      <protection/>
    </xf>
    <xf numFmtId="0" fontId="44" fillId="0" borderId="10" xfId="54" applyFont="1" applyBorder="1">
      <alignment/>
      <protection/>
    </xf>
    <xf numFmtId="0" fontId="44" fillId="0" borderId="22" xfId="54" applyFont="1" applyBorder="1" applyAlignment="1">
      <alignment/>
      <protection/>
    </xf>
    <xf numFmtId="0" fontId="44" fillId="0" borderId="25" xfId="54" applyFont="1" applyBorder="1" applyAlignment="1">
      <alignment/>
      <protection/>
    </xf>
    <xf numFmtId="0" fontId="44" fillId="0" borderId="33" xfId="54" applyFont="1" applyBorder="1" applyAlignment="1">
      <alignment/>
      <protection/>
    </xf>
    <xf numFmtId="4" fontId="44" fillId="0" borderId="10" xfId="54" applyNumberFormat="1" applyFont="1" applyBorder="1">
      <alignment/>
      <protection/>
    </xf>
    <xf numFmtId="4" fontId="44" fillId="0" borderId="21" xfId="54" applyNumberFormat="1" applyFont="1" applyBorder="1">
      <alignment/>
      <protection/>
    </xf>
    <xf numFmtId="0" fontId="44" fillId="0" borderId="10" xfId="54" applyFont="1" applyBorder="1" applyAlignment="1">
      <alignment horizontal="left" wrapText="1"/>
      <protection/>
    </xf>
    <xf numFmtId="49" fontId="44" fillId="0" borderId="10" xfId="54" applyNumberFormat="1" applyFont="1" applyBorder="1" applyAlignment="1">
      <alignment horizontal="center"/>
      <protection/>
    </xf>
    <xf numFmtId="49" fontId="44" fillId="0" borderId="10" xfId="54" applyNumberFormat="1" applyFont="1" applyBorder="1">
      <alignment/>
      <protection/>
    </xf>
    <xf numFmtId="4" fontId="44" fillId="0" borderId="33" xfId="54" applyNumberFormat="1" applyFont="1" applyBorder="1">
      <alignment/>
      <protection/>
    </xf>
    <xf numFmtId="0" fontId="44" fillId="0" borderId="22" xfId="54" applyFont="1" applyBorder="1">
      <alignment/>
      <protection/>
    </xf>
    <xf numFmtId="0" fontId="10" fillId="0" borderId="24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wrapText="1"/>
      <protection/>
    </xf>
    <xf numFmtId="0" fontId="10" fillId="0" borderId="10" xfId="54" applyFont="1" applyBorder="1" applyAlignment="1">
      <alignment horizontal="center" wrapText="1"/>
      <protection/>
    </xf>
    <xf numFmtId="3" fontId="10" fillId="0" borderId="10" xfId="54" applyNumberFormat="1" applyFont="1" applyBorder="1" applyAlignment="1">
      <alignment wrapText="1"/>
      <protection/>
    </xf>
    <xf numFmtId="0" fontId="44" fillId="0" borderId="39" xfId="54" applyFont="1" applyBorder="1" applyAlignment="1">
      <alignment horizontal="left" vertical="center"/>
      <protection/>
    </xf>
    <xf numFmtId="0" fontId="44" fillId="0" borderId="39" xfId="54" applyFont="1" applyBorder="1" applyAlignment="1">
      <alignment/>
      <protection/>
    </xf>
    <xf numFmtId="3" fontId="44" fillId="0" borderId="39" xfId="54" applyNumberFormat="1" applyFont="1" applyBorder="1">
      <alignment/>
      <protection/>
    </xf>
    <xf numFmtId="3" fontId="44" fillId="0" borderId="39" xfId="54" applyNumberFormat="1" applyFont="1" applyBorder="1" applyAlignment="1">
      <alignment/>
      <protection/>
    </xf>
    <xf numFmtId="3" fontId="44" fillId="0" borderId="40" xfId="54" applyNumberFormat="1" applyFont="1" applyBorder="1" applyAlignment="1">
      <alignment/>
      <protection/>
    </xf>
    <xf numFmtId="0" fontId="37" fillId="25" borderId="0" xfId="54" applyFont="1" applyFill="1" applyBorder="1" applyAlignment="1">
      <alignment horizontal="center" vertical="center"/>
      <protection/>
    </xf>
    <xf numFmtId="3" fontId="37" fillId="25" borderId="0" xfId="54" applyNumberFormat="1" applyFont="1" applyFill="1" applyBorder="1" applyAlignment="1">
      <alignment vertical="center"/>
      <protection/>
    </xf>
    <xf numFmtId="0" fontId="44" fillId="0" borderId="12" xfId="54" applyFont="1" applyBorder="1" applyAlignment="1">
      <alignment horizontal="left" vertical="center"/>
      <protection/>
    </xf>
    <xf numFmtId="0" fontId="10" fillId="0" borderId="12" xfId="54" applyFont="1" applyBorder="1" applyAlignment="1">
      <alignment/>
      <protection/>
    </xf>
    <xf numFmtId="0" fontId="10" fillId="0" borderId="26" xfId="54" applyFont="1" applyBorder="1" applyAlignment="1">
      <alignment/>
      <protection/>
    </xf>
    <xf numFmtId="3" fontId="10" fillId="0" borderId="26" xfId="54" applyNumberFormat="1" applyFont="1" applyBorder="1">
      <alignment/>
      <protection/>
    </xf>
    <xf numFmtId="3" fontId="10" fillId="0" borderId="26" xfId="54" applyNumberFormat="1" applyFont="1" applyBorder="1" applyAlignment="1">
      <alignment/>
      <protection/>
    </xf>
    <xf numFmtId="3" fontId="10" fillId="0" borderId="41" xfId="54" applyNumberFormat="1" applyFont="1" applyBorder="1" applyAlignment="1">
      <alignment/>
      <protection/>
    </xf>
    <xf numFmtId="0" fontId="44" fillId="0" borderId="0" xfId="54" applyFont="1" applyBorder="1" applyAlignment="1">
      <alignment horizontal="center" vertical="center"/>
      <protection/>
    </xf>
    <xf numFmtId="0" fontId="44" fillId="0" borderId="0" xfId="54" applyFont="1" applyBorder="1" applyAlignment="1">
      <alignment horizontal="left" vertical="center"/>
      <protection/>
    </xf>
    <xf numFmtId="0" fontId="44" fillId="0" borderId="42" xfId="54" applyFont="1" applyBorder="1" applyAlignment="1">
      <alignment horizontal="center" vertical="center"/>
      <protection/>
    </xf>
    <xf numFmtId="0" fontId="45" fillId="0" borderId="42" xfId="54" applyFont="1" applyBorder="1" applyAlignment="1">
      <alignment horizontal="left" vertical="center"/>
      <protection/>
    </xf>
    <xf numFmtId="0" fontId="15" fillId="0" borderId="42" xfId="54" applyFont="1" applyBorder="1" applyAlignment="1">
      <alignment/>
      <protection/>
    </xf>
    <xf numFmtId="3" fontId="15" fillId="0" borderId="42" xfId="54" applyNumberFormat="1" applyFont="1" applyBorder="1">
      <alignment/>
      <protection/>
    </xf>
    <xf numFmtId="0" fontId="10" fillId="0" borderId="0" xfId="54" applyFont="1" applyBorder="1" applyAlignment="1">
      <alignment/>
      <protection/>
    </xf>
    <xf numFmtId="3" fontId="10" fillId="0" borderId="0" xfId="54" applyNumberFormat="1" applyFont="1" applyBorder="1">
      <alignment/>
      <protection/>
    </xf>
    <xf numFmtId="3" fontId="10" fillId="0" borderId="0" xfId="54" applyNumberFormat="1" applyFont="1" applyBorder="1" applyAlignment="1">
      <alignment/>
      <protection/>
    </xf>
    <xf numFmtId="0" fontId="44" fillId="0" borderId="43" xfId="54" applyFont="1" applyBorder="1" applyAlignment="1">
      <alignment horizontal="left" vertical="center" wrapText="1"/>
      <protection/>
    </xf>
    <xf numFmtId="0" fontId="44" fillId="0" borderId="43" xfId="54" applyFont="1" applyBorder="1" applyAlignment="1">
      <alignment/>
      <protection/>
    </xf>
    <xf numFmtId="3" fontId="44" fillId="0" borderId="43" xfId="54" applyNumberFormat="1" applyFont="1" applyBorder="1" applyAlignment="1">
      <alignment/>
      <protection/>
    </xf>
    <xf numFmtId="3" fontId="44" fillId="0" borderId="44" xfId="54" applyNumberFormat="1" applyFont="1" applyBorder="1" applyAlignment="1">
      <alignment/>
      <protection/>
    </xf>
    <xf numFmtId="0" fontId="44" fillId="0" borderId="11" xfId="54" applyFont="1" applyBorder="1" applyAlignment="1">
      <alignment horizontal="left" vertical="center" wrapText="1"/>
      <protection/>
    </xf>
    <xf numFmtId="0" fontId="44" fillId="0" borderId="11" xfId="54" applyFont="1" applyBorder="1" applyAlignment="1">
      <alignment/>
      <protection/>
    </xf>
    <xf numFmtId="3" fontId="44" fillId="0" borderId="11" xfId="54" applyNumberFormat="1" applyFont="1" applyBorder="1" applyAlignment="1">
      <alignment/>
      <protection/>
    </xf>
    <xf numFmtId="3" fontId="44" fillId="0" borderId="13" xfId="54" applyNumberFormat="1" applyFont="1" applyBorder="1" applyAlignment="1">
      <alignment/>
      <protection/>
    </xf>
    <xf numFmtId="0" fontId="44" fillId="0" borderId="11" xfId="54" applyFont="1" applyBorder="1" applyAlignment="1">
      <alignment horizontal="center"/>
      <protection/>
    </xf>
    <xf numFmtId="0" fontId="44" fillId="0" borderId="11" xfId="54" applyFont="1" applyBorder="1" applyAlignment="1">
      <alignment horizontal="left" vertical="center"/>
      <protection/>
    </xf>
    <xf numFmtId="3" fontId="44" fillId="0" borderId="11" xfId="54" applyNumberFormat="1" applyFont="1" applyBorder="1">
      <alignment/>
      <protection/>
    </xf>
    <xf numFmtId="3" fontId="44" fillId="0" borderId="11" xfId="54" applyNumberFormat="1" applyFont="1" applyBorder="1" applyAlignment="1">
      <alignment horizontal="center"/>
      <protection/>
    </xf>
    <xf numFmtId="3" fontId="44" fillId="0" borderId="13" xfId="54" applyNumberFormat="1" applyFont="1" applyBorder="1">
      <alignment/>
      <protection/>
    </xf>
    <xf numFmtId="0" fontId="44" fillId="0" borderId="45" xfId="54" applyFont="1" applyBorder="1" applyAlignment="1">
      <alignment horizontal="center" vertical="center"/>
      <protection/>
    </xf>
    <xf numFmtId="0" fontId="44" fillId="0" borderId="46" xfId="54" applyFont="1" applyBorder="1" applyAlignment="1">
      <alignment horizontal="left" vertical="center"/>
      <protection/>
    </xf>
    <xf numFmtId="3" fontId="10" fillId="0" borderId="46" xfId="54" applyNumberFormat="1" applyFont="1" applyBorder="1" applyAlignment="1">
      <alignment/>
      <protection/>
    </xf>
    <xf numFmtId="3" fontId="10" fillId="0" borderId="46" xfId="54" applyNumberFormat="1" applyFont="1" applyBorder="1">
      <alignment/>
      <protection/>
    </xf>
    <xf numFmtId="3" fontId="10" fillId="0" borderId="47" xfId="54" applyNumberFormat="1" applyFont="1" applyBorder="1" applyAlignment="1">
      <alignment/>
      <protection/>
    </xf>
    <xf numFmtId="3" fontId="46" fillId="0" borderId="22" xfId="54" applyNumberFormat="1" applyFont="1" applyBorder="1">
      <alignment/>
      <protection/>
    </xf>
    <xf numFmtId="3" fontId="46" fillId="0" borderId="22" xfId="54" applyNumberFormat="1" applyFont="1" applyBorder="1" applyAlignment="1">
      <alignment/>
      <protection/>
    </xf>
    <xf numFmtId="3" fontId="46" fillId="0" borderId="23" xfId="54" applyNumberFormat="1" applyFont="1" applyBorder="1" applyAlignment="1">
      <alignment/>
      <protection/>
    </xf>
    <xf numFmtId="3" fontId="44" fillId="0" borderId="48" xfId="54" applyNumberFormat="1" applyFont="1" applyBorder="1">
      <alignment/>
      <protection/>
    </xf>
    <xf numFmtId="3" fontId="44" fillId="0" borderId="48" xfId="54" applyNumberFormat="1" applyFont="1" applyBorder="1" applyAlignment="1">
      <alignment/>
      <protection/>
    </xf>
    <xf numFmtId="3" fontId="44" fillId="0" borderId="49" xfId="54" applyNumberFormat="1" applyFont="1" applyBorder="1">
      <alignment/>
      <protection/>
    </xf>
    <xf numFmtId="3" fontId="46" fillId="0" borderId="0" xfId="54" applyNumberFormat="1" applyFont="1">
      <alignment/>
      <protection/>
    </xf>
    <xf numFmtId="4" fontId="46" fillId="0" borderId="0" xfId="54" applyNumberFormat="1" applyFont="1">
      <alignment/>
      <protection/>
    </xf>
    <xf numFmtId="0" fontId="46" fillId="0" borderId="0" xfId="54" applyFont="1" applyBorder="1" applyAlignment="1">
      <alignment/>
      <protection/>
    </xf>
    <xf numFmtId="0" fontId="48" fillId="0" borderId="0" xfId="54" applyFont="1" applyAlignment="1">
      <alignment/>
      <protection/>
    </xf>
    <xf numFmtId="4" fontId="48" fillId="0" borderId="0" xfId="54" applyNumberFormat="1" applyFont="1" applyAlignment="1">
      <alignment/>
      <protection/>
    </xf>
    <xf numFmtId="0" fontId="48" fillId="0" borderId="0" xfId="54" applyFont="1">
      <alignment/>
      <protection/>
    </xf>
    <xf numFmtId="3" fontId="48" fillId="0" borderId="0" xfId="54" applyNumberFormat="1" applyFont="1">
      <alignment/>
      <protection/>
    </xf>
    <xf numFmtId="4" fontId="48" fillId="0" borderId="0" xfId="54" applyNumberFormat="1" applyFont="1">
      <alignment/>
      <protection/>
    </xf>
    <xf numFmtId="0" fontId="50" fillId="0" borderId="0" xfId="54" applyFont="1">
      <alignment/>
      <protection/>
    </xf>
    <xf numFmtId="4" fontId="10" fillId="0" borderId="0" xfId="54" applyNumberFormat="1" applyFont="1">
      <alignment/>
      <protection/>
    </xf>
    <xf numFmtId="3" fontId="39" fillId="0" borderId="0" xfId="54" applyNumberFormat="1" applyFont="1">
      <alignment/>
      <protection/>
    </xf>
    <xf numFmtId="4" fontId="44" fillId="0" borderId="0" xfId="54" applyNumberFormat="1" applyFont="1">
      <alignment/>
      <protection/>
    </xf>
    <xf numFmtId="0" fontId="37" fillId="24" borderId="0" xfId="54" applyFont="1" applyFill="1" applyBorder="1" applyAlignment="1">
      <alignment horizontal="center" vertical="center"/>
      <protection/>
    </xf>
    <xf numFmtId="3" fontId="37" fillId="24" borderId="0" xfId="54" applyNumberFormat="1" applyFont="1" applyFill="1" applyBorder="1" applyAlignment="1">
      <alignment vertical="center"/>
      <protection/>
    </xf>
    <xf numFmtId="0" fontId="15" fillId="25" borderId="0" xfId="54" applyFont="1" applyFill="1" applyBorder="1">
      <alignment/>
      <protection/>
    </xf>
    <xf numFmtId="3" fontId="15" fillId="25" borderId="0" xfId="54" applyNumberFormat="1" applyFont="1" applyFill="1" applyBorder="1">
      <alignment/>
      <protection/>
    </xf>
    <xf numFmtId="0" fontId="44" fillId="0" borderId="50" xfId="54" applyFont="1" applyBorder="1" applyAlignment="1">
      <alignment horizontal="left" vertical="center" wrapText="1"/>
      <protection/>
    </xf>
    <xf numFmtId="3" fontId="44" fillId="0" borderId="50" xfId="54" applyNumberFormat="1" applyFont="1" applyBorder="1" applyAlignment="1">
      <alignment/>
      <protection/>
    </xf>
    <xf numFmtId="3" fontId="44" fillId="0" borderId="50" xfId="54" applyNumberFormat="1" applyFont="1" applyBorder="1">
      <alignment/>
      <protection/>
    </xf>
    <xf numFmtId="3" fontId="44" fillId="0" borderId="51" xfId="54" applyNumberFormat="1" applyFont="1" applyBorder="1" applyAlignment="1">
      <alignment/>
      <protection/>
    </xf>
    <xf numFmtId="0" fontId="44" fillId="0" borderId="35" xfId="54" applyFont="1" applyBorder="1" applyAlignment="1">
      <alignment horizontal="left" vertical="center" wrapText="1"/>
      <protection/>
    </xf>
    <xf numFmtId="3" fontId="44" fillId="0" borderId="35" xfId="54" applyNumberFormat="1" applyFont="1" applyBorder="1" applyAlignment="1">
      <alignment/>
      <protection/>
    </xf>
    <xf numFmtId="3" fontId="44" fillId="0" borderId="52" xfId="54" applyNumberFormat="1" applyFont="1" applyBorder="1" applyAlignment="1">
      <alignment/>
      <protection/>
    </xf>
    <xf numFmtId="0" fontId="44" fillId="0" borderId="35" xfId="54" applyFont="1" applyBorder="1" applyAlignment="1">
      <alignment horizontal="left" vertical="center"/>
      <protection/>
    </xf>
    <xf numFmtId="0" fontId="44" fillId="0" borderId="53" xfId="54" applyFont="1" applyBorder="1" applyAlignment="1">
      <alignment horizontal="left" vertical="center" wrapText="1"/>
      <protection/>
    </xf>
    <xf numFmtId="3" fontId="44" fillId="0" borderId="53" xfId="54" applyNumberFormat="1" applyFont="1" applyBorder="1" applyAlignment="1">
      <alignment/>
      <protection/>
    </xf>
    <xf numFmtId="3" fontId="44" fillId="0" borderId="53" xfId="54" applyNumberFormat="1" applyFont="1" applyBorder="1">
      <alignment/>
      <protection/>
    </xf>
    <xf numFmtId="0" fontId="44" fillId="0" borderId="29" xfId="54" applyFont="1" applyBorder="1" applyAlignment="1">
      <alignment horizontal="left" vertical="center" wrapText="1"/>
      <protection/>
    </xf>
    <xf numFmtId="49" fontId="44" fillId="0" borderId="29" xfId="54" applyNumberFormat="1" applyFont="1" applyBorder="1" applyAlignment="1">
      <alignment horizontal="center"/>
      <protection/>
    </xf>
    <xf numFmtId="3" fontId="44" fillId="0" borderId="32" xfId="54" applyNumberFormat="1" applyFont="1" applyBorder="1">
      <alignment/>
      <protection/>
    </xf>
    <xf numFmtId="3" fontId="10" fillId="0" borderId="0" xfId="54" applyNumberFormat="1" applyFont="1">
      <alignment/>
      <protection/>
    </xf>
    <xf numFmtId="0" fontId="44" fillId="0" borderId="24" xfId="54" applyFont="1" applyBorder="1" applyAlignment="1">
      <alignment horizontal="left" vertical="center"/>
      <protection/>
    </xf>
    <xf numFmtId="3" fontId="45" fillId="0" borderId="10" xfId="54" applyNumberFormat="1" applyFont="1" applyBorder="1">
      <alignment/>
      <protection/>
    </xf>
    <xf numFmtId="3" fontId="45" fillId="0" borderId="21" xfId="54" applyNumberFormat="1" applyFont="1" applyBorder="1">
      <alignment/>
      <protection/>
    </xf>
    <xf numFmtId="0" fontId="45" fillId="0" borderId="10" xfId="54" applyFont="1" applyBorder="1" applyAlignment="1">
      <alignment horizontal="left" vertical="center"/>
      <protection/>
    </xf>
    <xf numFmtId="0" fontId="44" fillId="0" borderId="37" xfId="54" applyFont="1" applyBorder="1" applyAlignment="1">
      <alignment/>
      <protection/>
    </xf>
    <xf numFmtId="3" fontId="44" fillId="0" borderId="37" xfId="54" applyNumberFormat="1" applyFont="1" applyBorder="1">
      <alignment/>
      <protection/>
    </xf>
    <xf numFmtId="3" fontId="44" fillId="0" borderId="37" xfId="54" applyNumberFormat="1" applyFont="1" applyBorder="1" applyAlignment="1">
      <alignment/>
      <protection/>
    </xf>
    <xf numFmtId="3" fontId="44" fillId="0" borderId="38" xfId="54" applyNumberFormat="1" applyFont="1" applyBorder="1" applyAlignment="1">
      <alignment/>
      <protection/>
    </xf>
    <xf numFmtId="0" fontId="45" fillId="0" borderId="54" xfId="54" applyFont="1" applyBorder="1" applyAlignment="1">
      <alignment horizontal="left" vertical="center"/>
      <protection/>
    </xf>
    <xf numFmtId="0" fontId="45" fillId="0" borderId="33" xfId="54" applyFont="1" applyBorder="1" applyAlignment="1">
      <alignment horizontal="left" vertical="center"/>
      <protection/>
    </xf>
    <xf numFmtId="0" fontId="45" fillId="0" borderId="22" xfId="54" applyFont="1" applyBorder="1" applyAlignment="1">
      <alignment horizontal="left" vertical="center"/>
      <protection/>
    </xf>
    <xf numFmtId="0" fontId="45" fillId="0" borderId="33" xfId="54" applyFont="1" applyBorder="1">
      <alignment/>
      <protection/>
    </xf>
    <xf numFmtId="49" fontId="5" fillId="0" borderId="26" xfId="0" applyNumberFormat="1" applyFont="1" applyBorder="1" applyAlignment="1">
      <alignment horizontal="center" vertical="center"/>
    </xf>
    <xf numFmtId="49" fontId="17" fillId="0" borderId="37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7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/>
    </xf>
    <xf numFmtId="4" fontId="5" fillId="0" borderId="55" xfId="0" applyNumberFormat="1" applyFont="1" applyBorder="1" applyAlignment="1">
      <alignment horizontal="right" vertical="center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17" fillId="0" borderId="61" xfId="0" applyFont="1" applyBorder="1" applyAlignment="1">
      <alignment vertical="center" wrapText="1"/>
    </xf>
    <xf numFmtId="0" fontId="17" fillId="0" borderId="62" xfId="0" applyFont="1" applyBorder="1" applyAlignment="1">
      <alignment vertical="center" wrapText="1"/>
    </xf>
    <xf numFmtId="0" fontId="7" fillId="0" borderId="63" xfId="0" applyFont="1" applyBorder="1" applyAlignment="1">
      <alignment/>
    </xf>
    <xf numFmtId="0" fontId="52" fillId="0" borderId="64" xfId="0" applyFont="1" applyBorder="1" applyAlignment="1">
      <alignment horizontal="center" vertical="center"/>
    </xf>
    <xf numFmtId="4" fontId="12" fillId="0" borderId="42" xfId="0" applyNumberFormat="1" applyFont="1" applyBorder="1" applyAlignment="1">
      <alignment horizontal="center" vertical="center"/>
    </xf>
    <xf numFmtId="4" fontId="7" fillId="0" borderId="64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left" vertical="center" wrapText="1"/>
    </xf>
    <xf numFmtId="0" fontId="45" fillId="0" borderId="19" xfId="54" applyFont="1" applyBorder="1">
      <alignment/>
      <protection/>
    </xf>
    <xf numFmtId="0" fontId="44" fillId="0" borderId="19" xfId="54" applyFont="1" applyBorder="1">
      <alignment/>
      <protection/>
    </xf>
    <xf numFmtId="0" fontId="44" fillId="0" borderId="20" xfId="54" applyFont="1" applyBorder="1">
      <alignment/>
      <protection/>
    </xf>
    <xf numFmtId="4" fontId="44" fillId="0" borderId="61" xfId="54" applyNumberFormat="1" applyFont="1" applyBorder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45" fillId="0" borderId="54" xfId="54" applyFont="1" applyBorder="1" applyAlignment="1">
      <alignment/>
      <protection/>
    </xf>
    <xf numFmtId="3" fontId="45" fillId="0" borderId="54" xfId="54" applyNumberFormat="1" applyFont="1" applyBorder="1">
      <alignment/>
      <protection/>
    </xf>
    <xf numFmtId="3" fontId="45" fillId="0" borderId="54" xfId="54" applyNumberFormat="1" applyFont="1" applyBorder="1" applyAlignment="1">
      <alignment/>
      <protection/>
    </xf>
    <xf numFmtId="3" fontId="45" fillId="0" borderId="65" xfId="54" applyNumberFormat="1" applyFont="1" applyBorder="1" applyAlignment="1">
      <alignment/>
      <protection/>
    </xf>
    <xf numFmtId="0" fontId="45" fillId="0" borderId="33" xfId="54" applyFont="1" applyBorder="1" applyAlignment="1">
      <alignment/>
      <protection/>
    </xf>
    <xf numFmtId="3" fontId="45" fillId="0" borderId="22" xfId="54" applyNumberFormat="1" applyFont="1" applyBorder="1">
      <alignment/>
      <protection/>
    </xf>
    <xf numFmtId="3" fontId="45" fillId="0" borderId="23" xfId="54" applyNumberFormat="1" applyFont="1" applyBorder="1">
      <alignment/>
      <protection/>
    </xf>
    <xf numFmtId="3" fontId="45" fillId="0" borderId="33" xfId="54" applyNumberFormat="1" applyFont="1" applyBorder="1">
      <alignment/>
      <protection/>
    </xf>
    <xf numFmtId="3" fontId="45" fillId="0" borderId="33" xfId="54" applyNumberFormat="1" applyFont="1" applyBorder="1" applyAlignment="1">
      <alignment/>
      <protection/>
    </xf>
    <xf numFmtId="3" fontId="45" fillId="0" borderId="66" xfId="54" applyNumberFormat="1" applyFont="1" applyBorder="1" applyAlignment="1">
      <alignment/>
      <protection/>
    </xf>
    <xf numFmtId="3" fontId="45" fillId="0" borderId="22" xfId="54" applyNumberFormat="1" applyFont="1" applyBorder="1" applyAlignment="1">
      <alignment/>
      <protection/>
    </xf>
    <xf numFmtId="3" fontId="45" fillId="0" borderId="23" xfId="54" applyNumberFormat="1" applyFont="1" applyBorder="1" applyAlignment="1">
      <alignment/>
      <protection/>
    </xf>
    <xf numFmtId="3" fontId="45" fillId="0" borderId="66" xfId="54" applyNumberFormat="1" applyFont="1" applyBorder="1">
      <alignment/>
      <protection/>
    </xf>
    <xf numFmtId="3" fontId="15" fillId="0" borderId="12" xfId="54" applyNumberFormat="1" applyFont="1" applyBorder="1">
      <alignment/>
      <protection/>
    </xf>
    <xf numFmtId="3" fontId="15" fillId="0" borderId="12" xfId="54" applyNumberFormat="1" applyFont="1" applyBorder="1" applyAlignment="1">
      <alignment/>
      <protection/>
    </xf>
    <xf numFmtId="3" fontId="15" fillId="0" borderId="27" xfId="54" applyNumberFormat="1" applyFont="1" applyBorder="1" applyAlignment="1">
      <alignment/>
      <protection/>
    </xf>
    <xf numFmtId="0" fontId="45" fillId="0" borderId="0" xfId="54" applyFont="1">
      <alignment/>
      <protection/>
    </xf>
    <xf numFmtId="3" fontId="45" fillId="0" borderId="10" xfId="54" applyNumberFormat="1" applyFont="1" applyBorder="1" applyAlignment="1">
      <alignment/>
      <protection/>
    </xf>
    <xf numFmtId="3" fontId="45" fillId="0" borderId="21" xfId="54" applyNumberFormat="1" applyFont="1" applyBorder="1" applyAlignment="1">
      <alignment/>
      <protection/>
    </xf>
    <xf numFmtId="0" fontId="44" fillId="0" borderId="26" xfId="54" applyFont="1" applyBorder="1" applyAlignment="1">
      <alignment/>
      <protection/>
    </xf>
    <xf numFmtId="3" fontId="44" fillId="0" borderId="26" xfId="54" applyNumberFormat="1" applyFont="1" applyBorder="1">
      <alignment/>
      <protection/>
    </xf>
    <xf numFmtId="0" fontId="44" fillId="0" borderId="41" xfId="54" applyFont="1" applyBorder="1" applyAlignment="1">
      <alignment/>
      <protection/>
    </xf>
    <xf numFmtId="0" fontId="45" fillId="0" borderId="22" xfId="54" applyFont="1" applyBorder="1" applyAlignment="1">
      <alignment/>
      <protection/>
    </xf>
    <xf numFmtId="0" fontId="10" fillId="0" borderId="28" xfId="54" applyFont="1" applyBorder="1" applyAlignment="1">
      <alignment horizontal="center" vertical="center"/>
      <protection/>
    </xf>
    <xf numFmtId="0" fontId="45" fillId="0" borderId="22" xfId="54" applyFont="1" applyBorder="1">
      <alignment/>
      <protection/>
    </xf>
    <xf numFmtId="4" fontId="12" fillId="0" borderId="67" xfId="0" applyNumberFormat="1" applyFont="1" applyBorder="1" applyAlignment="1">
      <alignment horizontal="center" vertical="center"/>
    </xf>
    <xf numFmtId="4" fontId="12" fillId="0" borderId="68" xfId="0" applyNumberFormat="1" applyFont="1" applyBorder="1" applyAlignment="1">
      <alignment horizontal="center" vertical="center"/>
    </xf>
    <xf numFmtId="4" fontId="12" fillId="0" borderId="69" xfId="0" applyNumberFormat="1" applyFont="1" applyBorder="1" applyAlignment="1">
      <alignment horizontal="center" vertical="center"/>
    </xf>
    <xf numFmtId="4" fontId="7" fillId="0" borderId="70" xfId="0" applyNumberFormat="1" applyFont="1" applyBorder="1" applyAlignment="1">
      <alignment vertical="center"/>
    </xf>
    <xf numFmtId="4" fontId="5" fillId="0" borderId="71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60" xfId="0" applyNumberFormat="1" applyFont="1" applyBorder="1" applyAlignment="1">
      <alignment vertical="center"/>
    </xf>
    <xf numFmtId="4" fontId="5" fillId="0" borderId="41" xfId="0" applyNumberFormat="1" applyFont="1" applyBorder="1" applyAlignment="1">
      <alignment/>
    </xf>
    <xf numFmtId="4" fontId="7" fillId="0" borderId="72" xfId="0" applyNumberFormat="1" applyFont="1" applyBorder="1" applyAlignment="1">
      <alignment vertical="center"/>
    </xf>
    <xf numFmtId="4" fontId="5" fillId="0" borderId="73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61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/>
    </xf>
    <xf numFmtId="4" fontId="18" fillId="0" borderId="72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vertical="center"/>
    </xf>
    <xf numFmtId="4" fontId="18" fillId="0" borderId="74" xfId="0" applyNumberFormat="1" applyFont="1" applyBorder="1" applyAlignment="1">
      <alignment vertical="center"/>
    </xf>
    <xf numFmtId="4" fontId="5" fillId="0" borderId="75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4" fontId="17" fillId="0" borderId="37" xfId="0" applyNumberFormat="1" applyFont="1" applyBorder="1" applyAlignment="1">
      <alignment vertical="center"/>
    </xf>
    <xf numFmtId="4" fontId="5" fillId="0" borderId="38" xfId="0" applyNumberFormat="1" applyFont="1" applyBorder="1" applyAlignment="1">
      <alignment/>
    </xf>
    <xf numFmtId="4" fontId="5" fillId="0" borderId="76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12" fillId="0" borderId="42" xfId="0" applyNumberFormat="1" applyFont="1" applyBorder="1" applyAlignment="1">
      <alignment vertical="center"/>
    </xf>
    <xf numFmtId="4" fontId="12" fillId="0" borderId="67" xfId="0" applyNumberFormat="1" applyFont="1" applyBorder="1" applyAlignment="1">
      <alignment vertical="center"/>
    </xf>
    <xf numFmtId="4" fontId="12" fillId="0" borderId="68" xfId="0" applyNumberFormat="1" applyFont="1" applyBorder="1" applyAlignment="1">
      <alignment vertical="center"/>
    </xf>
    <xf numFmtId="4" fontId="12" fillId="0" borderId="69" xfId="0" applyNumberFormat="1" applyFont="1" applyBorder="1" applyAlignment="1">
      <alignment vertical="center"/>
    </xf>
    <xf numFmtId="0" fontId="44" fillId="0" borderId="48" xfId="54" applyFont="1" applyBorder="1" applyAlignment="1">
      <alignment horizontal="left" vertical="center"/>
      <protection/>
    </xf>
    <xf numFmtId="0" fontId="44" fillId="0" borderId="48" xfId="54" applyFont="1" applyBorder="1" applyAlignment="1">
      <alignment/>
      <protection/>
    </xf>
    <xf numFmtId="3" fontId="44" fillId="0" borderId="12" xfId="54" applyNumberFormat="1" applyFont="1" applyBorder="1">
      <alignment/>
      <protection/>
    </xf>
    <xf numFmtId="3" fontId="44" fillId="0" borderId="27" xfId="54" applyNumberFormat="1" applyFont="1" applyBorder="1">
      <alignment/>
      <protection/>
    </xf>
    <xf numFmtId="0" fontId="45" fillId="0" borderId="37" xfId="54" applyFont="1" applyBorder="1" applyAlignment="1">
      <alignment horizontal="left" vertical="center"/>
      <protection/>
    </xf>
    <xf numFmtId="0" fontId="45" fillId="0" borderId="37" xfId="54" applyFont="1" applyBorder="1">
      <alignment/>
      <protection/>
    </xf>
    <xf numFmtId="3" fontId="45" fillId="0" borderId="37" xfId="54" applyNumberFormat="1" applyFont="1" applyBorder="1">
      <alignment/>
      <protection/>
    </xf>
    <xf numFmtId="3" fontId="45" fillId="0" borderId="38" xfId="54" applyNumberFormat="1" applyFont="1" applyBorder="1">
      <alignment/>
      <protection/>
    </xf>
    <xf numFmtId="0" fontId="15" fillId="26" borderId="11" xfId="54" applyFont="1" applyFill="1" applyBorder="1" applyAlignment="1">
      <alignment horizontal="center" vertical="center" wrapText="1"/>
      <protection/>
    </xf>
    <xf numFmtId="0" fontId="15" fillId="26" borderId="13" xfId="54" applyFont="1" applyFill="1" applyBorder="1" applyAlignment="1">
      <alignment horizontal="center" vertical="center" wrapText="1"/>
      <protection/>
    </xf>
    <xf numFmtId="3" fontId="37" fillId="0" borderId="42" xfId="54" applyNumberFormat="1" applyFont="1" applyBorder="1">
      <alignment/>
      <protection/>
    </xf>
    <xf numFmtId="0" fontId="5" fillId="27" borderId="0" xfId="0" applyFont="1" applyFill="1" applyAlignment="1">
      <alignment/>
    </xf>
    <xf numFmtId="0" fontId="8" fillId="27" borderId="12" xfId="0" applyFont="1" applyFill="1" applyBorder="1" applyAlignment="1">
      <alignment horizontal="center" vertical="center"/>
    </xf>
    <xf numFmtId="0" fontId="5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0" fontId="7" fillId="26" borderId="15" xfId="55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center" vertical="center"/>
      <protection/>
    </xf>
    <xf numFmtId="0" fontId="41" fillId="0" borderId="11" xfId="52" applyFont="1" applyBorder="1" applyAlignment="1">
      <alignment horizontal="justify"/>
      <protection/>
    </xf>
    <xf numFmtId="49" fontId="41" fillId="0" borderId="11" xfId="55" applyNumberFormat="1" applyFont="1" applyBorder="1" applyAlignment="1">
      <alignment horizontal="center" vertical="center"/>
      <protection/>
    </xf>
    <xf numFmtId="3" fontId="41" fillId="0" borderId="11" xfId="55" applyNumberFormat="1" applyFont="1" applyBorder="1" applyAlignment="1">
      <alignment horizontal="right" vertical="center"/>
      <protection/>
    </xf>
    <xf numFmtId="0" fontId="41" fillId="0" borderId="11" xfId="55" applyFont="1" applyBorder="1" applyAlignment="1">
      <alignment horizontal="center" vertical="center"/>
      <protection/>
    </xf>
    <xf numFmtId="3" fontId="5" fillId="0" borderId="11" xfId="55" applyNumberFormat="1" applyFont="1" applyBorder="1" applyAlignment="1">
      <alignment horizontal="right" vertical="center"/>
      <protection/>
    </xf>
    <xf numFmtId="0" fontId="41" fillId="0" borderId="15" xfId="52" applyFont="1" applyBorder="1" applyAlignment="1">
      <alignment horizontal="justify"/>
      <protection/>
    </xf>
    <xf numFmtId="49" fontId="41" fillId="0" borderId="15" xfId="55" applyNumberFormat="1" applyFont="1" applyBorder="1" applyAlignment="1">
      <alignment horizontal="center" vertical="center"/>
      <protection/>
    </xf>
    <xf numFmtId="3" fontId="41" fillId="0" borderId="15" xfId="55" applyNumberFormat="1" applyFont="1" applyBorder="1" applyAlignment="1">
      <alignment horizontal="right" vertical="center"/>
      <protection/>
    </xf>
    <xf numFmtId="0" fontId="41" fillId="0" borderId="15" xfId="55" applyFont="1" applyBorder="1" applyAlignment="1">
      <alignment horizontal="center" vertical="center"/>
      <protection/>
    </xf>
    <xf numFmtId="3" fontId="5" fillId="0" borderId="15" xfId="55" applyNumberFormat="1" applyFont="1" applyBorder="1" applyAlignment="1">
      <alignment horizontal="right" vertical="center"/>
      <protection/>
    </xf>
    <xf numFmtId="0" fontId="41" fillId="0" borderId="0" xfId="55" applyFont="1">
      <alignment/>
      <protection/>
    </xf>
    <xf numFmtId="3" fontId="41" fillId="0" borderId="11" xfId="55" applyNumberFormat="1" applyFont="1" applyFill="1" applyBorder="1" applyAlignment="1">
      <alignment horizontal="right" vertical="center"/>
      <protection/>
    </xf>
    <xf numFmtId="0" fontId="7" fillId="0" borderId="18" xfId="55" applyFont="1" applyBorder="1" applyAlignment="1">
      <alignment horizontal="center" vertical="center"/>
      <protection/>
    </xf>
    <xf numFmtId="3" fontId="7" fillId="0" borderId="18" xfId="55" applyNumberFormat="1" applyFont="1" applyBorder="1" applyAlignment="1">
      <alignment horizontal="right" vertical="center"/>
      <protection/>
    </xf>
    <xf numFmtId="3" fontId="7" fillId="0" borderId="69" xfId="55" applyNumberFormat="1" applyFont="1" applyBorder="1" applyAlignment="1">
      <alignment horizontal="right" vertical="center"/>
      <protection/>
    </xf>
    <xf numFmtId="0" fontId="7" fillId="0" borderId="0" xfId="55" applyFont="1">
      <alignment/>
      <protection/>
    </xf>
    <xf numFmtId="0" fontId="9" fillId="0" borderId="0" xfId="55" applyFont="1">
      <alignment/>
      <protection/>
    </xf>
    <xf numFmtId="3" fontId="5" fillId="0" borderId="0" xfId="55" applyNumberFormat="1" applyFont="1">
      <alignment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14" fillId="0" borderId="0" xfId="55" applyFont="1">
      <alignment/>
      <protection/>
    </xf>
    <xf numFmtId="0" fontId="14" fillId="0" borderId="0" xfId="55" applyFont="1" applyAlignment="1">
      <alignment vertical="center"/>
      <protection/>
    </xf>
    <xf numFmtId="0" fontId="41" fillId="0" borderId="0" xfId="55" applyFont="1" applyAlignment="1">
      <alignment vertical="center"/>
      <protection/>
    </xf>
    <xf numFmtId="0" fontId="7" fillId="0" borderId="0" xfId="55" applyFont="1" applyAlignment="1">
      <alignment horizontal="left" vertical="center"/>
      <protection/>
    </xf>
    <xf numFmtId="0" fontId="10" fillId="0" borderId="0" xfId="55" applyFont="1" applyAlignment="1">
      <alignment horizontal="right" vertical="top"/>
      <protection/>
    </xf>
    <xf numFmtId="0" fontId="55" fillId="0" borderId="77" xfId="55" applyFont="1" applyBorder="1" applyAlignment="1">
      <alignment horizontal="center" vertical="center"/>
      <protection/>
    </xf>
    <xf numFmtId="0" fontId="55" fillId="0" borderId="11" xfId="55" applyFont="1" applyBorder="1" applyAlignment="1">
      <alignment horizontal="center" vertical="center"/>
      <protection/>
    </xf>
    <xf numFmtId="0" fontId="55" fillId="0" borderId="13" xfId="55" applyFont="1" applyBorder="1" applyAlignment="1">
      <alignment horizontal="center" vertical="center"/>
      <protection/>
    </xf>
    <xf numFmtId="3" fontId="6" fillId="0" borderId="13" xfId="55" applyNumberFormat="1" applyFont="1" applyBorder="1" applyAlignment="1">
      <alignment vertical="center"/>
      <protection/>
    </xf>
    <xf numFmtId="0" fontId="11" fillId="0" borderId="78" xfId="55" applyFont="1" applyBorder="1" applyAlignment="1">
      <alignment horizontal="center" vertical="center"/>
      <protection/>
    </xf>
    <xf numFmtId="0" fontId="11" fillId="0" borderId="50" xfId="55" applyFont="1" applyBorder="1" applyAlignment="1">
      <alignment vertical="center"/>
      <protection/>
    </xf>
    <xf numFmtId="0" fontId="11" fillId="0" borderId="50" xfId="55" applyFont="1" applyBorder="1" applyAlignment="1">
      <alignment horizontal="center" vertical="center"/>
      <protection/>
    </xf>
    <xf numFmtId="3" fontId="11" fillId="0" borderId="51" xfId="55" applyNumberFormat="1" applyFont="1" applyBorder="1" applyAlignment="1">
      <alignment vertical="center"/>
      <protection/>
    </xf>
    <xf numFmtId="0" fontId="11" fillId="0" borderId="79" xfId="55" applyFont="1" applyBorder="1" applyAlignment="1">
      <alignment horizontal="center" vertical="center"/>
      <protection/>
    </xf>
    <xf numFmtId="0" fontId="11" fillId="0" borderId="35" xfId="55" applyFont="1" applyBorder="1" applyAlignment="1">
      <alignment vertical="center"/>
      <protection/>
    </xf>
    <xf numFmtId="0" fontId="11" fillId="0" borderId="35" xfId="55" applyFont="1" applyBorder="1" applyAlignment="1">
      <alignment horizontal="center" vertical="center"/>
      <protection/>
    </xf>
    <xf numFmtId="3" fontId="11" fillId="0" borderId="52" xfId="55" applyNumberFormat="1" applyFont="1" applyBorder="1" applyAlignment="1">
      <alignment vertical="center"/>
      <protection/>
    </xf>
    <xf numFmtId="0" fontId="11" fillId="0" borderId="80" xfId="0" applyFont="1" applyBorder="1" applyAlignment="1">
      <alignment/>
    </xf>
    <xf numFmtId="0" fontId="11" fillId="0" borderId="81" xfId="55" applyFont="1" applyBorder="1" applyAlignment="1">
      <alignment horizontal="left" vertical="center" wrapText="1"/>
      <protection/>
    </xf>
    <xf numFmtId="3" fontId="11" fillId="0" borderId="82" xfId="55" applyNumberFormat="1" applyFont="1" applyBorder="1" applyAlignment="1">
      <alignment vertical="center"/>
      <protection/>
    </xf>
    <xf numFmtId="0" fontId="11" fillId="0" borderId="83" xfId="55" applyFont="1" applyBorder="1" applyAlignment="1">
      <alignment horizontal="center" vertical="center"/>
      <protection/>
    </xf>
    <xf numFmtId="0" fontId="11" fillId="0" borderId="84" xfId="53" applyFont="1" applyBorder="1" applyAlignment="1">
      <alignment vertical="center"/>
      <protection/>
    </xf>
    <xf numFmtId="0" fontId="11" fillId="0" borderId="84" xfId="53" applyFont="1" applyBorder="1" applyAlignment="1">
      <alignment horizontal="center" vertical="center"/>
      <protection/>
    </xf>
    <xf numFmtId="3" fontId="11" fillId="0" borderId="85" xfId="55" applyNumberFormat="1" applyFont="1" applyBorder="1" applyAlignment="1">
      <alignment vertical="center"/>
      <protection/>
    </xf>
    <xf numFmtId="0" fontId="11" fillId="0" borderId="15" xfId="55" applyFont="1" applyBorder="1" applyAlignment="1">
      <alignment horizontal="center" vertical="center"/>
      <protection/>
    </xf>
    <xf numFmtId="3" fontId="6" fillId="0" borderId="16" xfId="55" applyNumberFormat="1" applyFont="1" applyBorder="1" applyAlignment="1">
      <alignment vertical="center"/>
      <protection/>
    </xf>
    <xf numFmtId="49" fontId="53" fillId="28" borderId="86" xfId="0" applyFont="1" applyBorder="1" applyAlignment="1">
      <alignment horizontal="center" vertical="center" wrapText="1"/>
    </xf>
    <xf numFmtId="49" fontId="53" fillId="28" borderId="87" xfId="0" applyFont="1" applyBorder="1" applyAlignment="1">
      <alignment vertical="center" wrapText="1"/>
    </xf>
    <xf numFmtId="0" fontId="11" fillId="0" borderId="88" xfId="55" applyFont="1" applyBorder="1" applyAlignment="1">
      <alignment horizontal="center" vertical="center"/>
      <protection/>
    </xf>
    <xf numFmtId="4" fontId="53" fillId="28" borderId="89" xfId="0" applyNumberFormat="1" applyFont="1" applyBorder="1" applyAlignment="1">
      <alignment horizontal="right" vertical="center" wrapText="1"/>
    </xf>
    <xf numFmtId="49" fontId="53" fillId="28" borderId="90" xfId="0" applyFont="1" applyBorder="1" applyAlignment="1">
      <alignment horizontal="center" vertical="center" wrapText="1"/>
    </xf>
    <xf numFmtId="49" fontId="53" fillId="28" borderId="91" xfId="0" applyFont="1" applyBorder="1" applyAlignment="1">
      <alignment vertical="center" wrapText="1"/>
    </xf>
    <xf numFmtId="0" fontId="11" fillId="0" borderId="37" xfId="55" applyFont="1" applyBorder="1" applyAlignment="1">
      <alignment horizontal="center" vertical="center"/>
      <protection/>
    </xf>
    <xf numFmtId="4" fontId="53" fillId="28" borderId="47" xfId="0" applyNumberFormat="1" applyFont="1" applyBorder="1" applyAlignment="1">
      <alignment horizontal="right" vertical="center" wrapText="1"/>
    </xf>
    <xf numFmtId="3" fontId="12" fillId="0" borderId="13" xfId="55" applyNumberFormat="1" applyFont="1" applyBorder="1" applyAlignment="1">
      <alignment vertical="center"/>
      <protection/>
    </xf>
    <xf numFmtId="0" fontId="6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/>
      <protection/>
    </xf>
    <xf numFmtId="0" fontId="10" fillId="0" borderId="0" xfId="56" applyFont="1" applyAlignment="1">
      <alignment horizontal="right" vertical="center"/>
      <protection/>
    </xf>
    <xf numFmtId="0" fontId="5" fillId="26" borderId="0" xfId="56" applyFont="1" applyFill="1" applyAlignment="1">
      <alignment vertical="center"/>
      <protection/>
    </xf>
    <xf numFmtId="0" fontId="8" fillId="0" borderId="14" xfId="56" applyFont="1" applyBorder="1" applyAlignment="1">
      <alignment horizontal="center" vertical="center"/>
      <protection/>
    </xf>
    <xf numFmtId="0" fontId="8" fillId="0" borderId="15" xfId="56" applyFont="1" applyBorder="1" applyAlignment="1">
      <alignment horizontal="center" vertical="center"/>
      <protection/>
    </xf>
    <xf numFmtId="0" fontId="8" fillId="0" borderId="16" xfId="56" applyFont="1" applyBorder="1" applyAlignment="1">
      <alignment horizontal="center" vertical="center"/>
      <protection/>
    </xf>
    <xf numFmtId="0" fontId="5" fillId="0" borderId="92" xfId="56" applyFont="1" applyBorder="1" applyAlignment="1">
      <alignment horizontal="center" vertical="center"/>
      <protection/>
    </xf>
    <xf numFmtId="0" fontId="5" fillId="0" borderId="43" xfId="56" applyFont="1" applyFill="1" applyBorder="1" applyAlignment="1">
      <alignment horizontal="center" vertical="center"/>
      <protection/>
    </xf>
    <xf numFmtId="0" fontId="41" fillId="0" borderId="43" xfId="56" applyFont="1" applyFill="1" applyBorder="1" applyAlignment="1">
      <alignment horizontal="left" vertical="center" wrapText="1"/>
      <protection/>
    </xf>
    <xf numFmtId="3" fontId="42" fillId="0" borderId="43" xfId="56" applyNumberFormat="1" applyFont="1" applyBorder="1" applyAlignment="1">
      <alignment vertical="center"/>
      <protection/>
    </xf>
    <xf numFmtId="3" fontId="13" fillId="24" borderId="43" xfId="56" applyNumberFormat="1" applyFont="1" applyFill="1" applyBorder="1" applyAlignment="1">
      <alignment horizontal="right" vertical="center"/>
      <protection/>
    </xf>
    <xf numFmtId="3" fontId="42" fillId="0" borderId="43" xfId="56" applyNumberFormat="1" applyFont="1" applyFill="1" applyBorder="1" applyAlignment="1">
      <alignment horizontal="right" vertical="center"/>
      <protection/>
    </xf>
    <xf numFmtId="0" fontId="5" fillId="0" borderId="44" xfId="56" applyFont="1" applyBorder="1" applyAlignment="1">
      <alignment vertical="center" wrapText="1"/>
      <protection/>
    </xf>
    <xf numFmtId="0" fontId="5" fillId="0" borderId="77" xfId="56" applyFont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4" fontId="42" fillId="0" borderId="11" xfId="56" applyNumberFormat="1" applyFont="1" applyBorder="1" applyAlignment="1">
      <alignment horizontal="left" vertical="center" wrapText="1"/>
      <protection/>
    </xf>
    <xf numFmtId="3" fontId="42" fillId="0" borderId="11" xfId="56" applyNumberFormat="1" applyFont="1" applyBorder="1" applyAlignment="1">
      <alignment vertical="center"/>
      <protection/>
    </xf>
    <xf numFmtId="3" fontId="13" fillId="24" borderId="11" xfId="56" applyNumberFormat="1" applyFont="1" applyFill="1" applyBorder="1" applyAlignment="1">
      <alignment horizontal="right" vertical="center"/>
      <protection/>
    </xf>
    <xf numFmtId="3" fontId="42" fillId="0" borderId="11" xfId="56" applyNumberFormat="1" applyFont="1" applyFill="1" applyBorder="1" applyAlignment="1">
      <alignment horizontal="right" vertical="center"/>
      <protection/>
    </xf>
    <xf numFmtId="0" fontId="5" fillId="0" borderId="13" xfId="56" applyFont="1" applyBorder="1" applyAlignment="1">
      <alignment vertical="center" wrapText="1"/>
      <protection/>
    </xf>
    <xf numFmtId="4" fontId="41" fillId="0" borderId="11" xfId="56" applyNumberFormat="1" applyFont="1" applyBorder="1" applyAlignment="1">
      <alignment horizontal="left" vertical="center" wrapText="1"/>
      <protection/>
    </xf>
    <xf numFmtId="0" fontId="41" fillId="0" borderId="11" xfId="56" applyFont="1" applyFill="1" applyBorder="1" applyAlignment="1">
      <alignment horizontal="left" vertical="center" wrapText="1"/>
      <protection/>
    </xf>
    <xf numFmtId="0" fontId="5" fillId="0" borderId="11" xfId="56" applyFont="1" applyBorder="1" applyAlignment="1">
      <alignment horizontal="left" vertical="center" wrapText="1"/>
      <protection/>
    </xf>
    <xf numFmtId="3" fontId="13" fillId="24" borderId="15" xfId="56" applyNumberFormat="1" applyFont="1" applyFill="1" applyBorder="1" applyAlignment="1">
      <alignment horizontal="right" vertical="center"/>
      <protection/>
    </xf>
    <xf numFmtId="0" fontId="56" fillId="0" borderId="11" xfId="0" applyFont="1" applyBorder="1" applyAlignment="1">
      <alignment horizontal="left" vertical="center" wrapText="1"/>
    </xf>
    <xf numFmtId="0" fontId="5" fillId="0" borderId="11" xfId="56" applyFont="1" applyBorder="1" applyAlignment="1">
      <alignment horizontal="center" vertical="center"/>
      <protection/>
    </xf>
    <xf numFmtId="0" fontId="41" fillId="0" borderId="11" xfId="0" applyFont="1" applyBorder="1" applyAlignment="1">
      <alignment horizontal="left" vertical="center" wrapText="1"/>
    </xf>
    <xf numFmtId="0" fontId="5" fillId="0" borderId="15" xfId="56" applyFont="1" applyFill="1" applyBorder="1" applyAlignment="1">
      <alignment horizontal="center" vertical="center"/>
      <protection/>
    </xf>
    <xf numFmtId="0" fontId="41" fillId="0" borderId="15" xfId="56" applyFont="1" applyFill="1" applyBorder="1" applyAlignment="1">
      <alignment horizontal="left" vertical="center" wrapText="1"/>
      <protection/>
    </xf>
    <xf numFmtId="3" fontId="42" fillId="0" borderId="15" xfId="56" applyNumberFormat="1" applyFont="1" applyBorder="1" applyAlignment="1">
      <alignment vertical="center"/>
      <protection/>
    </xf>
    <xf numFmtId="3" fontId="42" fillId="0" borderId="15" xfId="56" applyNumberFormat="1" applyFont="1" applyFill="1" applyBorder="1" applyAlignment="1">
      <alignment horizontal="right" vertical="center"/>
      <protection/>
    </xf>
    <xf numFmtId="0" fontId="5" fillId="0" borderId="15" xfId="56" applyFont="1" applyBorder="1" applyAlignment="1">
      <alignment horizontal="center" vertical="center"/>
      <protection/>
    </xf>
    <xf numFmtId="0" fontId="41" fillId="0" borderId="15" xfId="0" applyFont="1" applyBorder="1" applyAlignment="1">
      <alignment horizontal="left" vertical="center" wrapText="1"/>
    </xf>
    <xf numFmtId="3" fontId="13" fillId="0" borderId="18" xfId="56" applyNumberFormat="1" applyFont="1" applyBorder="1" applyAlignment="1">
      <alignment vertical="center"/>
      <protection/>
    </xf>
    <xf numFmtId="4" fontId="7" fillId="0" borderId="0" xfId="56" applyNumberFormat="1" applyFont="1" applyBorder="1" applyAlignment="1">
      <alignment horizontal="center" vertical="center"/>
      <protection/>
    </xf>
    <xf numFmtId="4" fontId="43" fillId="0" borderId="0" xfId="56" applyNumberFormat="1" applyFont="1" applyBorder="1" applyAlignment="1">
      <alignment horizontal="center" vertical="center" wrapText="1"/>
      <protection/>
    </xf>
    <xf numFmtId="3" fontId="57" fillId="0" borderId="0" xfId="56" applyNumberFormat="1" applyFont="1" applyBorder="1" applyAlignment="1">
      <alignment vertical="center"/>
      <protection/>
    </xf>
    <xf numFmtId="3" fontId="13" fillId="0" borderId="0" xfId="56" applyNumberFormat="1" applyFont="1" applyBorder="1" applyAlignment="1">
      <alignment vertical="center"/>
      <protection/>
    </xf>
    <xf numFmtId="4" fontId="14" fillId="0" borderId="0" xfId="56" applyNumberFormat="1" applyFont="1" applyBorder="1" applyAlignment="1">
      <alignment horizontal="center" vertical="center"/>
      <protection/>
    </xf>
    <xf numFmtId="3" fontId="58" fillId="0" borderId="0" xfId="56" applyNumberFormat="1" applyFont="1" applyBorder="1" applyAlignment="1">
      <alignment vertical="center"/>
      <protection/>
    </xf>
    <xf numFmtId="3" fontId="57" fillId="0" borderId="0" xfId="56" applyNumberFormat="1" applyFont="1" applyBorder="1" applyAlignment="1">
      <alignment horizontal="center" vertical="center" wrapText="1"/>
      <protection/>
    </xf>
    <xf numFmtId="3" fontId="13" fillId="25" borderId="0" xfId="56" applyNumberFormat="1" applyFont="1" applyFill="1" applyBorder="1" applyAlignment="1">
      <alignment vertical="center"/>
      <protection/>
    </xf>
    <xf numFmtId="0" fontId="5" fillId="0" borderId="0" xfId="56" applyFont="1" applyBorder="1" applyAlignment="1">
      <alignment vertical="center"/>
      <protection/>
    </xf>
    <xf numFmtId="49" fontId="7" fillId="0" borderId="0" xfId="56" applyNumberFormat="1" applyFont="1" applyBorder="1" applyAlignment="1">
      <alignment horizontal="center" vertical="center"/>
      <protection/>
    </xf>
    <xf numFmtId="4" fontId="7" fillId="0" borderId="0" xfId="56" applyNumberFormat="1" applyFont="1" applyBorder="1" applyAlignment="1">
      <alignment horizontal="center" vertical="center" wrapText="1"/>
      <protection/>
    </xf>
    <xf numFmtId="3" fontId="13" fillId="24" borderId="0" xfId="56" applyNumberFormat="1" applyFont="1" applyFill="1" applyBorder="1" applyAlignment="1">
      <alignment vertical="center"/>
      <protection/>
    </xf>
    <xf numFmtId="4" fontId="59" fillId="0" borderId="0" xfId="56" applyNumberFormat="1" applyFont="1" applyBorder="1" applyAlignment="1">
      <alignment horizontal="center" vertical="center"/>
      <protection/>
    </xf>
    <xf numFmtId="4" fontId="7" fillId="0" borderId="0" xfId="56" applyNumberFormat="1" applyFont="1" applyBorder="1" applyAlignment="1">
      <alignment vertical="center"/>
      <protection/>
    </xf>
    <xf numFmtId="4" fontId="13" fillId="25" borderId="0" xfId="56" applyNumberFormat="1" applyFont="1" applyFill="1" applyBorder="1" applyAlignment="1">
      <alignment vertical="center"/>
      <protection/>
    </xf>
    <xf numFmtId="4" fontId="5" fillId="0" borderId="0" xfId="56" applyNumberFormat="1" applyFont="1" applyBorder="1" applyAlignment="1">
      <alignment horizontal="center" vertical="center"/>
      <protection/>
    </xf>
    <xf numFmtId="4" fontId="5" fillId="0" borderId="0" xfId="56" applyNumberFormat="1" applyFont="1" applyBorder="1" applyAlignment="1">
      <alignment vertical="center"/>
      <protection/>
    </xf>
    <xf numFmtId="4" fontId="5" fillId="0" borderId="0" xfId="56" applyNumberFormat="1" applyFont="1" applyAlignment="1">
      <alignment vertical="center"/>
      <protection/>
    </xf>
    <xf numFmtId="4" fontId="7" fillId="0" borderId="0" xfId="56" applyNumberFormat="1" applyFont="1" applyAlignment="1">
      <alignment vertical="center"/>
      <protection/>
    </xf>
    <xf numFmtId="0" fontId="5" fillId="0" borderId="0" xfId="56" applyFont="1" applyAlignment="1">
      <alignment horizontal="center" vertical="center"/>
      <protection/>
    </xf>
    <xf numFmtId="4" fontId="60" fillId="0" borderId="0" xfId="56" applyNumberFormat="1" applyFont="1" applyAlignment="1">
      <alignment horizontal="center" vertical="center"/>
      <protection/>
    </xf>
    <xf numFmtId="4" fontId="13" fillId="0" borderId="0" xfId="56" applyNumberFormat="1" applyFont="1" applyAlignment="1">
      <alignment vertical="center"/>
      <protection/>
    </xf>
    <xf numFmtId="3" fontId="5" fillId="0" borderId="0" xfId="56" applyNumberFormat="1" applyFont="1" applyAlignment="1">
      <alignment vertical="center"/>
      <protection/>
    </xf>
    <xf numFmtId="0" fontId="12" fillId="0" borderId="0" xfId="56" applyFont="1" applyAlignment="1">
      <alignment vertical="center"/>
      <protection/>
    </xf>
    <xf numFmtId="0" fontId="5" fillId="0" borderId="0" xfId="56" applyFont="1" applyAlignment="1">
      <alignment horizontal="left" vertical="center" wrapText="1"/>
      <protection/>
    </xf>
    <xf numFmtId="0" fontId="5" fillId="0" borderId="0" xfId="56" applyFont="1" applyAlignment="1">
      <alignment horizontal="right" vertical="center"/>
      <protection/>
    </xf>
    <xf numFmtId="0" fontId="56" fillId="0" borderId="0" xfId="0" applyFont="1" applyAlignment="1">
      <alignment/>
    </xf>
    <xf numFmtId="0" fontId="42" fillId="0" borderId="0" xfId="0" applyFont="1" applyAlignment="1">
      <alignment/>
    </xf>
    <xf numFmtId="49" fontId="5" fillId="0" borderId="0" xfId="56" applyNumberFormat="1" applyFont="1" applyAlignment="1">
      <alignment horizontal="right" vertical="center" wrapText="1"/>
      <protection/>
    </xf>
    <xf numFmtId="4" fontId="5" fillId="0" borderId="0" xfId="56" applyNumberFormat="1" applyFont="1" applyAlignment="1">
      <alignment horizontal="center" vertical="center"/>
      <protection/>
    </xf>
    <xf numFmtId="0" fontId="62" fillId="0" borderId="0" xfId="0" applyNumberFormat="1" applyFill="1" applyBorder="1" applyAlignment="1" applyProtection="1">
      <alignment horizontal="left"/>
      <protection locked="0"/>
    </xf>
    <xf numFmtId="0" fontId="62" fillId="26" borderId="0" xfId="0" applyNumberFormat="1" applyFill="1" applyBorder="1" applyAlignment="1" applyProtection="1">
      <alignment horizontal="left"/>
      <protection locked="0"/>
    </xf>
    <xf numFmtId="49" fontId="63" fillId="29" borderId="93" xfId="0" applyFill="1" applyAlignment="1">
      <alignment horizontal="center" vertical="center" wrapText="1"/>
    </xf>
    <xf numFmtId="49" fontId="64" fillId="29" borderId="93" xfId="0" applyFill="1" applyAlignment="1">
      <alignment horizontal="center" vertical="center" wrapText="1"/>
    </xf>
    <xf numFmtId="49" fontId="64" fillId="29" borderId="93" xfId="0" applyFill="1" applyAlignment="1">
      <alignment horizontal="left" vertical="center" wrapText="1"/>
    </xf>
    <xf numFmtId="49" fontId="64" fillId="29" borderId="93" xfId="0" applyFill="1" applyAlignment="1">
      <alignment horizontal="right" vertical="center" wrapText="1"/>
    </xf>
    <xf numFmtId="49" fontId="65" fillId="29" borderId="94" xfId="0" applyFill="1" applyAlignment="1">
      <alignment horizontal="center" vertical="center" wrapText="1"/>
    </xf>
    <xf numFmtId="49" fontId="66" fillId="29" borderId="93" xfId="0" applyFill="1" applyAlignment="1">
      <alignment horizontal="center" vertical="center" wrapText="1"/>
    </xf>
    <xf numFmtId="49" fontId="65" fillId="29" borderId="93" xfId="0" applyFill="1" applyAlignment="1">
      <alignment horizontal="center" vertical="center" wrapText="1"/>
    </xf>
    <xf numFmtId="49" fontId="66" fillId="29" borderId="93" xfId="0" applyFill="1" applyAlignment="1">
      <alignment horizontal="left" vertical="center" wrapText="1"/>
    </xf>
    <xf numFmtId="49" fontId="66" fillId="29" borderId="93" xfId="0" applyFill="1" applyAlignment="1">
      <alignment horizontal="right" vertical="center" wrapText="1"/>
    </xf>
    <xf numFmtId="49" fontId="66" fillId="29" borderId="94" xfId="0" applyFill="1" applyAlignment="1">
      <alignment horizontal="center" vertical="center" wrapText="1"/>
    </xf>
    <xf numFmtId="49" fontId="68" fillId="29" borderId="95" xfId="0" applyFill="1" applyAlignment="1">
      <alignment horizontal="right" vertical="center" wrapText="1"/>
    </xf>
    <xf numFmtId="0" fontId="62" fillId="26" borderId="0" xfId="0" applyNumberFormat="1" applyFill="1" applyBorder="1" applyAlignment="1" applyProtection="1">
      <alignment horizontal="left"/>
      <protection locked="0"/>
    </xf>
    <xf numFmtId="49" fontId="62" fillId="29" borderId="0" xfId="0" applyFill="1" applyAlignment="1">
      <alignment horizontal="left" vertical="top" wrapText="1"/>
    </xf>
    <xf numFmtId="49" fontId="63" fillId="29" borderId="93" xfId="0" applyFill="1" applyAlignment="1">
      <alignment horizontal="center" vertical="center" wrapText="1"/>
    </xf>
    <xf numFmtId="49" fontId="64" fillId="29" borderId="93" xfId="0" applyFill="1" applyAlignment="1">
      <alignment horizontal="center" vertical="center" wrapText="1"/>
    </xf>
    <xf numFmtId="49" fontId="64" fillId="29" borderId="93" xfId="0" applyFill="1" applyAlignment="1">
      <alignment horizontal="right" vertical="center" wrapText="1"/>
    </xf>
    <xf numFmtId="49" fontId="66" fillId="29" borderId="93" xfId="0" applyFill="1" applyAlignment="1">
      <alignment horizontal="center" vertical="center" wrapText="1"/>
    </xf>
    <xf numFmtId="49" fontId="66" fillId="29" borderId="93" xfId="0" applyFill="1" applyAlignment="1">
      <alignment horizontal="right" vertical="center" wrapText="1"/>
    </xf>
    <xf numFmtId="49" fontId="66" fillId="29" borderId="94" xfId="0" applyFill="1" applyAlignment="1">
      <alignment horizontal="center" vertical="center" wrapText="1"/>
    </xf>
    <xf numFmtId="49" fontId="61" fillId="29" borderId="0" xfId="0" applyFill="1" applyAlignment="1">
      <alignment horizontal="center" vertical="center" wrapText="1"/>
    </xf>
    <xf numFmtId="49" fontId="65" fillId="29" borderId="96" xfId="0" applyFill="1" applyAlignment="1">
      <alignment horizontal="center" vertical="center" wrapText="1"/>
    </xf>
    <xf numFmtId="49" fontId="67" fillId="29" borderId="93" xfId="0" applyFill="1" applyAlignment="1">
      <alignment horizontal="right" vertical="center" wrapText="1"/>
    </xf>
    <xf numFmtId="49" fontId="68" fillId="29" borderId="95" xfId="0" applyFill="1" applyAlignment="1">
      <alignment horizontal="right" vertical="center" wrapText="1"/>
    </xf>
    <xf numFmtId="0" fontId="44" fillId="0" borderId="97" xfId="54" applyFont="1" applyBorder="1" applyAlignment="1">
      <alignment horizontal="center" vertical="center"/>
      <protection/>
    </xf>
    <xf numFmtId="0" fontId="44" fillId="0" borderId="28" xfId="54" applyFont="1" applyBorder="1" applyAlignment="1">
      <alignment horizontal="center" vertical="center"/>
      <protection/>
    </xf>
    <xf numFmtId="0" fontId="44" fillId="0" borderId="98" xfId="54" applyFont="1" applyBorder="1" applyAlignment="1">
      <alignment horizontal="center" vertical="center"/>
      <protection/>
    </xf>
    <xf numFmtId="0" fontId="44" fillId="0" borderId="92" xfId="54" applyFont="1" applyBorder="1" applyAlignment="1">
      <alignment horizontal="center" vertical="center"/>
      <protection/>
    </xf>
    <xf numFmtId="0" fontId="44" fillId="0" borderId="77" xfId="54" applyFont="1" applyBorder="1" applyAlignment="1">
      <alignment horizontal="center" vertical="center"/>
      <protection/>
    </xf>
    <xf numFmtId="0" fontId="10" fillId="0" borderId="78" xfId="54" applyFont="1" applyBorder="1" applyAlignment="1">
      <alignment horizontal="center" vertical="center"/>
      <protection/>
    </xf>
    <xf numFmtId="0" fontId="10" fillId="0" borderId="79" xfId="54" applyFont="1" applyBorder="1" applyAlignment="1">
      <alignment horizontal="center" vertical="center"/>
      <protection/>
    </xf>
    <xf numFmtId="0" fontId="10" fillId="0" borderId="99" xfId="54" applyFont="1" applyBorder="1" applyAlignment="1">
      <alignment horizontal="center" vertical="center"/>
      <protection/>
    </xf>
    <xf numFmtId="0" fontId="44" fillId="0" borderId="100" xfId="54" applyFont="1" applyBorder="1" applyAlignment="1">
      <alignment horizontal="center" vertical="center"/>
      <protection/>
    </xf>
    <xf numFmtId="0" fontId="44" fillId="0" borderId="57" xfId="54" applyFont="1" applyBorder="1" applyAlignment="1">
      <alignment horizontal="center" vertical="center"/>
      <protection/>
    </xf>
    <xf numFmtId="0" fontId="44" fillId="0" borderId="59" xfId="54" applyFont="1" applyBorder="1" applyAlignment="1">
      <alignment horizontal="center" vertical="center"/>
      <protection/>
    </xf>
    <xf numFmtId="0" fontId="10" fillId="0" borderId="56" xfId="54" applyFont="1" applyBorder="1" applyAlignment="1">
      <alignment horizontal="center" vertical="center"/>
      <protection/>
    </xf>
    <xf numFmtId="0" fontId="10" fillId="0" borderId="57" xfId="54" applyFont="1" applyBorder="1" applyAlignment="1">
      <alignment horizontal="center" vertical="center"/>
      <protection/>
    </xf>
    <xf numFmtId="0" fontId="10" fillId="0" borderId="58" xfId="54" applyFont="1" applyBorder="1" applyAlignment="1">
      <alignment horizontal="center" vertical="center"/>
      <protection/>
    </xf>
    <xf numFmtId="0" fontId="44" fillId="0" borderId="14" xfId="54" applyFont="1" applyBorder="1" applyAlignment="1">
      <alignment horizontal="center" vertical="center"/>
      <protection/>
    </xf>
    <xf numFmtId="0" fontId="10" fillId="0" borderId="97" xfId="54" applyFont="1" applyBorder="1" applyAlignment="1">
      <alignment horizontal="center" vertical="center"/>
      <protection/>
    </xf>
    <xf numFmtId="0" fontId="10" fillId="0" borderId="28" xfId="54" applyFont="1" applyBorder="1" applyAlignment="1">
      <alignment horizontal="center" vertical="center"/>
      <protection/>
    </xf>
    <xf numFmtId="0" fontId="10" fillId="0" borderId="98" xfId="54" applyFont="1" applyBorder="1" applyAlignment="1">
      <alignment horizontal="center" vertical="center"/>
      <protection/>
    </xf>
    <xf numFmtId="0" fontId="37" fillId="24" borderId="101" xfId="54" applyFont="1" applyFill="1" applyBorder="1" applyAlignment="1">
      <alignment horizontal="center" vertical="center"/>
      <protection/>
    </xf>
    <xf numFmtId="0" fontId="37" fillId="24" borderId="102" xfId="54" applyFont="1" applyFill="1" applyBorder="1" applyAlignment="1">
      <alignment horizontal="center" vertical="center"/>
      <protection/>
    </xf>
    <xf numFmtId="3" fontId="39" fillId="0" borderId="0" xfId="54" applyNumberFormat="1" applyFont="1" applyAlignment="1">
      <alignment horizontal="center"/>
      <protection/>
    </xf>
    <xf numFmtId="4" fontId="49" fillId="0" borderId="0" xfId="54" applyNumberFormat="1" applyFont="1" applyAlignment="1">
      <alignment horizontal="center"/>
      <protection/>
    </xf>
    <xf numFmtId="4" fontId="50" fillId="0" borderId="0" xfId="54" applyNumberFormat="1" applyFont="1" applyAlignment="1">
      <alignment horizontal="center"/>
      <protection/>
    </xf>
    <xf numFmtId="0" fontId="50" fillId="0" borderId="0" xfId="54" applyFont="1" applyAlignment="1">
      <alignment horizontal="center"/>
      <protection/>
    </xf>
    <xf numFmtId="3" fontId="51" fillId="0" borderId="0" xfId="54" applyNumberFormat="1" applyFont="1" applyAlignment="1">
      <alignment horizontal="center"/>
      <protection/>
    </xf>
    <xf numFmtId="4" fontId="46" fillId="0" borderId="0" xfId="54" applyNumberFormat="1" applyFont="1" applyAlignment="1">
      <alignment horizontal="center"/>
      <protection/>
    </xf>
    <xf numFmtId="0" fontId="44" fillId="0" borderId="103" xfId="54" applyFont="1" applyBorder="1" applyAlignment="1">
      <alignment horizontal="center" vertical="center"/>
      <protection/>
    </xf>
    <xf numFmtId="0" fontId="15" fillId="0" borderId="101" xfId="54" applyFont="1" applyBorder="1" applyAlignment="1">
      <alignment horizontal="center"/>
      <protection/>
    </xf>
    <xf numFmtId="0" fontId="15" fillId="0" borderId="104" xfId="54" applyFont="1" applyBorder="1" applyAlignment="1">
      <alignment horizontal="center"/>
      <protection/>
    </xf>
    <xf numFmtId="0" fontId="45" fillId="0" borderId="101" xfId="54" applyFont="1" applyBorder="1" applyAlignment="1">
      <alignment horizontal="center" vertical="center"/>
      <protection/>
    </xf>
    <xf numFmtId="0" fontId="45" fillId="0" borderId="104" xfId="54" applyFont="1" applyBorder="1" applyAlignment="1">
      <alignment horizontal="center" vertical="center"/>
      <protection/>
    </xf>
    <xf numFmtId="4" fontId="48" fillId="0" borderId="0" xfId="54" applyNumberFormat="1" applyFont="1" applyAlignment="1">
      <alignment horizontal="center"/>
      <protection/>
    </xf>
    <xf numFmtId="0" fontId="48" fillId="0" borderId="0" xfId="54" applyFont="1" applyAlignment="1">
      <alignment horizontal="center"/>
      <protection/>
    </xf>
    <xf numFmtId="0" fontId="44" fillId="0" borderId="105" xfId="54" applyFont="1" applyBorder="1" applyAlignment="1">
      <alignment horizontal="center" vertical="center"/>
      <protection/>
    </xf>
    <xf numFmtId="3" fontId="44" fillId="0" borderId="61" xfId="54" applyNumberFormat="1" applyFont="1" applyBorder="1" applyAlignment="1">
      <alignment horizontal="center"/>
      <protection/>
    </xf>
    <xf numFmtId="3" fontId="44" fillId="0" borderId="73" xfId="54" applyNumberFormat="1" applyFont="1" applyBorder="1" applyAlignment="1">
      <alignment horizontal="center"/>
      <protection/>
    </xf>
    <xf numFmtId="0" fontId="44" fillId="0" borderId="78" xfId="54" applyFont="1" applyBorder="1" applyAlignment="1">
      <alignment horizontal="center" vertical="center"/>
      <protection/>
    </xf>
    <xf numFmtId="0" fontId="44" fillId="0" borderId="79" xfId="54" applyFont="1" applyBorder="1" applyAlignment="1">
      <alignment horizontal="center" vertical="center"/>
      <protection/>
    </xf>
    <xf numFmtId="0" fontId="44" fillId="0" borderId="106" xfId="54" applyFont="1" applyBorder="1" applyAlignment="1">
      <alignment horizontal="center" vertical="center"/>
      <protection/>
    </xf>
    <xf numFmtId="0" fontId="15" fillId="26" borderId="92" xfId="54" applyFont="1" applyFill="1" applyBorder="1" applyAlignment="1">
      <alignment horizontal="center" vertical="center"/>
      <protection/>
    </xf>
    <xf numFmtId="0" fontId="15" fillId="26" borderId="77" xfId="54" applyFont="1" applyFill="1" applyBorder="1" applyAlignment="1">
      <alignment horizontal="center" vertical="center"/>
      <protection/>
    </xf>
    <xf numFmtId="0" fontId="15" fillId="26" borderId="11" xfId="54" applyFont="1" applyFill="1" applyBorder="1" applyAlignment="1">
      <alignment horizontal="center" vertical="center" wrapText="1"/>
      <protection/>
    </xf>
    <xf numFmtId="0" fontId="15" fillId="26" borderId="43" xfId="54" applyFont="1" applyFill="1" applyBorder="1" applyAlignment="1">
      <alignment horizontal="center" vertical="center" wrapText="1"/>
      <protection/>
    </xf>
    <xf numFmtId="0" fontId="10" fillId="0" borderId="107" xfId="54" applyFont="1" applyBorder="1" applyAlignment="1">
      <alignment horizontal="center" vertical="center"/>
      <protection/>
    </xf>
    <xf numFmtId="0" fontId="10" fillId="0" borderId="59" xfId="54" applyFont="1" applyBorder="1" applyAlignment="1">
      <alignment horizontal="center" vertical="center"/>
      <protection/>
    </xf>
    <xf numFmtId="0" fontId="44" fillId="0" borderId="108" xfId="54" applyFont="1" applyBorder="1" applyAlignment="1">
      <alignment horizontal="center" vertical="center"/>
      <protection/>
    </xf>
    <xf numFmtId="0" fontId="15" fillId="26" borderId="11" xfId="54" applyFont="1" applyFill="1" applyBorder="1" applyAlignment="1">
      <alignment horizontal="center" vertical="center"/>
      <protection/>
    </xf>
    <xf numFmtId="0" fontId="15" fillId="26" borderId="13" xfId="54" applyFont="1" applyFill="1" applyBorder="1" applyAlignment="1">
      <alignment horizontal="center" vertical="center"/>
      <protection/>
    </xf>
    <xf numFmtId="0" fontId="15" fillId="0" borderId="68" xfId="54" applyFont="1" applyBorder="1" applyAlignment="1">
      <alignment horizontal="center"/>
      <protection/>
    </xf>
    <xf numFmtId="0" fontId="15" fillId="0" borderId="102" xfId="54" applyFont="1" applyBorder="1" applyAlignment="1">
      <alignment horizontal="center"/>
      <protection/>
    </xf>
    <xf numFmtId="0" fontId="37" fillId="24" borderId="68" xfId="54" applyFont="1" applyFill="1" applyBorder="1" applyAlignment="1">
      <alignment horizontal="center" vertical="center"/>
      <protection/>
    </xf>
    <xf numFmtId="0" fontId="45" fillId="0" borderId="68" xfId="54" applyFont="1" applyBorder="1" applyAlignment="1">
      <alignment horizontal="center" vertical="center"/>
      <protection/>
    </xf>
    <xf numFmtId="0" fontId="45" fillId="0" borderId="102" xfId="54" applyFont="1" applyBorder="1" applyAlignment="1">
      <alignment horizontal="center" vertical="center"/>
      <protection/>
    </xf>
    <xf numFmtId="4" fontId="44" fillId="0" borderId="61" xfId="54" applyNumberFormat="1" applyFont="1" applyBorder="1" applyAlignment="1">
      <alignment horizontal="center"/>
      <protection/>
    </xf>
    <xf numFmtId="4" fontId="44" fillId="0" borderId="73" xfId="54" applyNumberFormat="1" applyFont="1" applyBorder="1" applyAlignment="1">
      <alignment horizontal="center"/>
      <protection/>
    </xf>
    <xf numFmtId="0" fontId="15" fillId="20" borderId="11" xfId="54" applyFont="1" applyFill="1" applyBorder="1" applyAlignment="1">
      <alignment horizontal="center" vertical="center"/>
      <protection/>
    </xf>
    <xf numFmtId="0" fontId="15" fillId="20" borderId="13" xfId="54" applyFont="1" applyFill="1" applyBorder="1" applyAlignment="1">
      <alignment horizontal="center" vertical="center"/>
      <protection/>
    </xf>
    <xf numFmtId="3" fontId="50" fillId="0" borderId="0" xfId="54" applyNumberFormat="1" applyFont="1" applyAlignment="1">
      <alignment horizontal="center"/>
      <protection/>
    </xf>
    <xf numFmtId="0" fontId="15" fillId="20" borderId="11" xfId="54" applyFont="1" applyFill="1" applyBorder="1" applyAlignment="1">
      <alignment horizontal="center" vertical="center" wrapText="1"/>
      <protection/>
    </xf>
    <xf numFmtId="0" fontId="15" fillId="20" borderId="13" xfId="54" applyFont="1" applyFill="1" applyBorder="1" applyAlignment="1">
      <alignment horizontal="center" vertical="center" wrapText="1"/>
      <protection/>
    </xf>
    <xf numFmtId="0" fontId="15" fillId="20" borderId="43" xfId="54" applyFont="1" applyFill="1" applyBorder="1" applyAlignment="1">
      <alignment horizontal="center" vertical="center"/>
      <protection/>
    </xf>
    <xf numFmtId="0" fontId="15" fillId="20" borderId="44" xfId="54" applyFont="1" applyFill="1" applyBorder="1" applyAlignment="1">
      <alignment horizontal="center" vertical="center"/>
      <protection/>
    </xf>
    <xf numFmtId="0" fontId="15" fillId="20" borderId="43" xfId="54" applyFont="1" applyFill="1" applyBorder="1" applyAlignment="1">
      <alignment horizontal="center" vertical="center" wrapText="1"/>
      <protection/>
    </xf>
    <xf numFmtId="0" fontId="44" fillId="0" borderId="15" xfId="54" applyFont="1" applyBorder="1" applyAlignment="1">
      <alignment horizontal="center" vertical="center"/>
      <protection/>
    </xf>
    <xf numFmtId="0" fontId="44" fillId="0" borderId="12" xfId="54" applyFont="1" applyBorder="1" applyAlignment="1">
      <alignment horizontal="center" vertical="center"/>
      <protection/>
    </xf>
    <xf numFmtId="0" fontId="44" fillId="0" borderId="48" xfId="54" applyFont="1" applyBorder="1" applyAlignment="1">
      <alignment horizontal="center" vertical="center"/>
      <protection/>
    </xf>
    <xf numFmtId="0" fontId="15" fillId="0" borderId="0" xfId="54" applyFont="1" applyAlignment="1">
      <alignment horizontal="center"/>
      <protection/>
    </xf>
    <xf numFmtId="0" fontId="15" fillId="0" borderId="109" xfId="54" applyFont="1" applyBorder="1" applyAlignment="1">
      <alignment horizontal="center"/>
      <protection/>
    </xf>
    <xf numFmtId="0" fontId="15" fillId="20" borderId="92" xfId="54" applyFont="1" applyFill="1" applyBorder="1" applyAlignment="1">
      <alignment horizontal="center" vertical="center"/>
      <protection/>
    </xf>
    <xf numFmtId="0" fontId="15" fillId="20" borderId="77" xfId="54" applyFont="1" applyFill="1" applyBorder="1" applyAlignment="1">
      <alignment horizontal="center" vertical="center"/>
      <protection/>
    </xf>
    <xf numFmtId="0" fontId="12" fillId="0" borderId="0" xfId="54" applyFont="1" applyAlignment="1">
      <alignment horizontal="center"/>
      <protection/>
    </xf>
    <xf numFmtId="0" fontId="15" fillId="26" borderId="43" xfId="54" applyFont="1" applyFill="1" applyBorder="1" applyAlignment="1">
      <alignment horizontal="center" vertical="center"/>
      <protection/>
    </xf>
    <xf numFmtId="0" fontId="15" fillId="26" borderId="13" xfId="54" applyFont="1" applyFill="1" applyBorder="1" applyAlignment="1">
      <alignment horizontal="center" vertical="center" wrapText="1"/>
      <protection/>
    </xf>
    <xf numFmtId="0" fontId="15" fillId="26" borderId="44" xfId="54" applyFont="1" applyFill="1" applyBorder="1" applyAlignment="1">
      <alignment horizontal="center" vertical="center"/>
      <protection/>
    </xf>
    <xf numFmtId="0" fontId="7" fillId="26" borderId="110" xfId="0" applyFont="1" applyFill="1" applyBorder="1" applyAlignment="1">
      <alignment horizontal="center" vertical="center" wrapText="1"/>
    </xf>
    <xf numFmtId="0" fontId="7" fillId="26" borderId="1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2" fillId="0" borderId="101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27" borderId="97" xfId="0" applyFont="1" applyFill="1" applyBorder="1" applyAlignment="1">
      <alignment horizontal="center" vertical="center"/>
    </xf>
    <xf numFmtId="0" fontId="7" fillId="27" borderId="98" xfId="0" applyFont="1" applyFill="1" applyBorder="1" applyAlignment="1">
      <alignment horizontal="center" vertical="center"/>
    </xf>
    <xf numFmtId="0" fontId="7" fillId="27" borderId="113" xfId="0" applyFont="1" applyFill="1" applyBorder="1" applyAlignment="1">
      <alignment horizontal="center" vertical="center"/>
    </xf>
    <xf numFmtId="0" fontId="7" fillId="27" borderId="114" xfId="0" applyFont="1" applyFill="1" applyBorder="1" applyAlignment="1">
      <alignment horizontal="center" vertical="center"/>
    </xf>
    <xf numFmtId="0" fontId="7" fillId="26" borderId="115" xfId="0" applyFont="1" applyFill="1" applyBorder="1" applyAlignment="1">
      <alignment horizontal="center" vertical="center"/>
    </xf>
    <xf numFmtId="0" fontId="7" fillId="26" borderId="116" xfId="0" applyFont="1" applyFill="1" applyBorder="1" applyAlignment="1">
      <alignment horizontal="center" vertical="center"/>
    </xf>
    <xf numFmtId="0" fontId="11" fillId="0" borderId="0" xfId="55" applyFont="1" applyAlignment="1">
      <alignment horizontal="center"/>
      <protection/>
    </xf>
    <xf numFmtId="0" fontId="7" fillId="0" borderId="17" xfId="55" applyFont="1" applyBorder="1" applyAlignment="1">
      <alignment horizontal="center" vertical="center"/>
      <protection/>
    </xf>
    <xf numFmtId="0" fontId="7" fillId="0" borderId="18" xfId="55" applyFont="1" applyBorder="1" applyAlignment="1">
      <alignment horizontal="center" vertical="center"/>
      <protection/>
    </xf>
    <xf numFmtId="0" fontId="7" fillId="26" borderId="11" xfId="55" applyFont="1" applyFill="1" applyBorder="1" applyAlignment="1">
      <alignment horizontal="center" vertical="center" wrapText="1"/>
      <protection/>
    </xf>
    <xf numFmtId="0" fontId="54" fillId="0" borderId="0" xfId="55" applyFont="1" applyAlignment="1">
      <alignment horizontal="center" vertical="center"/>
      <protection/>
    </xf>
    <xf numFmtId="0" fontId="7" fillId="26" borderId="11" xfId="55" applyFont="1" applyFill="1" applyBorder="1" applyAlignment="1">
      <alignment horizontal="center" vertical="center"/>
      <protection/>
    </xf>
    <xf numFmtId="0" fontId="7" fillId="26" borderId="117" xfId="55" applyFont="1" applyFill="1" applyBorder="1" applyAlignment="1">
      <alignment horizontal="center" vertical="center" wrapText="1"/>
      <protection/>
    </xf>
    <xf numFmtId="0" fontId="7" fillId="26" borderId="118" xfId="55" applyFont="1" applyFill="1" applyBorder="1" applyAlignment="1">
      <alignment horizontal="center" vertical="center" wrapText="1"/>
      <protection/>
    </xf>
    <xf numFmtId="0" fontId="7" fillId="26" borderId="119" xfId="55" applyFont="1" applyFill="1" applyBorder="1" applyAlignment="1">
      <alignment horizontal="center" vertical="center" wrapText="1"/>
      <protection/>
    </xf>
    <xf numFmtId="0" fontId="7" fillId="26" borderId="15" xfId="55" applyFont="1" applyFill="1" applyBorder="1" applyAlignment="1">
      <alignment horizontal="center" vertical="center" wrapText="1"/>
      <protection/>
    </xf>
    <xf numFmtId="0" fontId="7" fillId="26" borderId="48" xfId="55" applyFont="1" applyFill="1" applyBorder="1" applyAlignment="1">
      <alignment horizontal="center" vertical="center" wrapText="1"/>
      <protection/>
    </xf>
    <xf numFmtId="0" fontId="7" fillId="26" borderId="117" xfId="55" applyFont="1" applyFill="1" applyBorder="1" applyAlignment="1">
      <alignment horizontal="center" vertical="center"/>
      <protection/>
    </xf>
    <xf numFmtId="0" fontId="7" fillId="26" borderId="118" xfId="55" applyFont="1" applyFill="1" applyBorder="1" applyAlignment="1">
      <alignment horizontal="center" vertical="center"/>
      <protection/>
    </xf>
    <xf numFmtId="0" fontId="7" fillId="26" borderId="119" xfId="55" applyFont="1" applyFill="1" applyBorder="1" applyAlignment="1">
      <alignment horizontal="center" vertical="center"/>
      <protection/>
    </xf>
    <xf numFmtId="0" fontId="7" fillId="26" borderId="15" xfId="55" applyFont="1" applyFill="1" applyBorder="1" applyAlignment="1">
      <alignment horizontal="center" vertical="center"/>
      <protection/>
    </xf>
    <xf numFmtId="0" fontId="7" fillId="26" borderId="12" xfId="55" applyFont="1" applyFill="1" applyBorder="1" applyAlignment="1">
      <alignment horizontal="center" vertical="center"/>
      <protection/>
    </xf>
    <xf numFmtId="0" fontId="7" fillId="26" borderId="48" xfId="55" applyFont="1" applyFill="1" applyBorder="1" applyAlignment="1">
      <alignment horizontal="center" vertical="center"/>
      <protection/>
    </xf>
    <xf numFmtId="0" fontId="7" fillId="20" borderId="11" xfId="55" applyFont="1" applyFill="1" applyBorder="1" applyAlignment="1">
      <alignment horizontal="center" vertical="center" wrapText="1"/>
      <protection/>
    </xf>
    <xf numFmtId="0" fontId="7" fillId="26" borderId="120" xfId="55" applyFont="1" applyFill="1" applyBorder="1" applyAlignment="1">
      <alignment horizontal="center" vertical="center" wrapText="1"/>
      <protection/>
    </xf>
    <xf numFmtId="0" fontId="7" fillId="26" borderId="27" xfId="55" applyFont="1" applyFill="1" applyBorder="1" applyAlignment="1">
      <alignment horizontal="center" vertical="center" wrapText="1"/>
      <protection/>
    </xf>
    <xf numFmtId="0" fontId="7" fillId="26" borderId="49" xfId="55" applyFont="1" applyFill="1" applyBorder="1" applyAlignment="1">
      <alignment horizontal="center" vertical="center" wrapText="1"/>
      <protection/>
    </xf>
    <xf numFmtId="0" fontId="12" fillId="0" borderId="14" xfId="55" applyFont="1" applyBorder="1" applyAlignment="1">
      <alignment horizontal="center" vertical="center"/>
      <protection/>
    </xf>
    <xf numFmtId="0" fontId="12" fillId="0" borderId="15" xfId="55" applyFont="1" applyBorder="1" applyAlignment="1">
      <alignment horizontal="center" vertical="center"/>
      <protection/>
    </xf>
    <xf numFmtId="0" fontId="6" fillId="0" borderId="0" xfId="55" applyFont="1" applyAlignment="1">
      <alignment horizontal="center" vertical="center"/>
      <protection/>
    </xf>
    <xf numFmtId="0" fontId="7" fillId="25" borderId="97" xfId="55" applyFont="1" applyFill="1" applyBorder="1" applyAlignment="1">
      <alignment horizontal="center" vertical="center"/>
      <protection/>
    </xf>
    <xf numFmtId="0" fontId="7" fillId="25" borderId="28" xfId="55" applyFont="1" applyFill="1" applyBorder="1" applyAlignment="1">
      <alignment horizontal="center" vertical="center"/>
      <protection/>
    </xf>
    <xf numFmtId="0" fontId="7" fillId="25" borderId="103" xfId="55" applyFont="1" applyFill="1" applyBorder="1" applyAlignment="1">
      <alignment horizontal="center" vertical="center"/>
      <protection/>
    </xf>
    <xf numFmtId="0" fontId="7" fillId="25" borderId="113" xfId="55" applyFont="1" applyFill="1" applyBorder="1" applyAlignment="1">
      <alignment horizontal="center" vertical="center"/>
      <protection/>
    </xf>
    <xf numFmtId="0" fontId="7" fillId="25" borderId="12" xfId="55" applyFont="1" applyFill="1" applyBorder="1" applyAlignment="1">
      <alignment horizontal="center" vertical="center"/>
      <protection/>
    </xf>
    <xf numFmtId="0" fontId="7" fillId="25" borderId="48" xfId="55" applyFont="1" applyFill="1" applyBorder="1" applyAlignment="1">
      <alignment horizontal="center" vertical="center"/>
      <protection/>
    </xf>
    <xf numFmtId="0" fontId="7" fillId="25" borderId="113" xfId="55" applyFont="1" applyFill="1" applyBorder="1" applyAlignment="1">
      <alignment horizontal="center" vertical="center" wrapText="1"/>
      <protection/>
    </xf>
    <xf numFmtId="0" fontId="7" fillId="25" borderId="12" xfId="55" applyFont="1" applyFill="1" applyBorder="1" applyAlignment="1">
      <alignment horizontal="center" vertical="center" wrapText="1"/>
      <protection/>
    </xf>
    <xf numFmtId="0" fontId="7" fillId="25" borderId="48" xfId="55" applyFont="1" applyFill="1" applyBorder="1" applyAlignment="1">
      <alignment horizontal="center" vertical="center" wrapText="1"/>
      <protection/>
    </xf>
    <xf numFmtId="0" fontId="7" fillId="25" borderId="120" xfId="55" applyFont="1" applyFill="1" applyBorder="1" applyAlignment="1">
      <alignment horizontal="center" vertical="center" wrapText="1"/>
      <protection/>
    </xf>
    <xf numFmtId="0" fontId="7" fillId="25" borderId="27" xfId="55" applyFont="1" applyFill="1" applyBorder="1" applyAlignment="1">
      <alignment horizontal="center" vertical="center" wrapText="1"/>
      <protection/>
    </xf>
    <xf numFmtId="0" fontId="7" fillId="25" borderId="49" xfId="55" applyFont="1" applyFill="1" applyBorder="1" applyAlignment="1">
      <alignment horizontal="center" vertical="center" wrapText="1"/>
      <protection/>
    </xf>
    <xf numFmtId="0" fontId="7" fillId="0" borderId="77" xfId="55" applyFont="1" applyBorder="1" applyAlignment="1">
      <alignment horizontal="center" vertical="center"/>
      <protection/>
    </xf>
    <xf numFmtId="0" fontId="7" fillId="0" borderId="11" xfId="55" applyFont="1" applyBorder="1" applyAlignment="1">
      <alignment horizontal="center" vertical="center"/>
      <protection/>
    </xf>
    <xf numFmtId="0" fontId="7" fillId="26" borderId="97" xfId="55" applyFont="1" applyFill="1" applyBorder="1" applyAlignment="1">
      <alignment horizontal="center" vertical="center"/>
      <protection/>
    </xf>
    <xf numFmtId="0" fontId="7" fillId="26" borderId="28" xfId="55" applyFont="1" applyFill="1" applyBorder="1" applyAlignment="1">
      <alignment horizontal="center" vertical="center"/>
      <protection/>
    </xf>
    <xf numFmtId="0" fontId="7" fillId="26" borderId="103" xfId="55" applyFont="1" applyFill="1" applyBorder="1" applyAlignment="1">
      <alignment horizontal="center" vertical="center"/>
      <protection/>
    </xf>
    <xf numFmtId="0" fontId="7" fillId="26" borderId="113" xfId="55" applyFont="1" applyFill="1" applyBorder="1" applyAlignment="1">
      <alignment horizontal="center" vertical="center"/>
      <protection/>
    </xf>
    <xf numFmtId="0" fontId="7" fillId="26" borderId="113" xfId="55" applyFont="1" applyFill="1" applyBorder="1" applyAlignment="1">
      <alignment horizontal="center" vertical="center" wrapText="1"/>
      <protection/>
    </xf>
    <xf numFmtId="0" fontId="7" fillId="26" borderId="12" xfId="55" applyFont="1" applyFill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6" fillId="0" borderId="109" xfId="56" applyFont="1" applyBorder="1" applyAlignment="1">
      <alignment horizontal="center" vertical="center" wrapText="1"/>
      <protection/>
    </xf>
    <xf numFmtId="4" fontId="10" fillId="0" borderId="0" xfId="56" applyNumberFormat="1" applyFont="1" applyAlignment="1">
      <alignment horizontal="center" vertical="center"/>
      <protection/>
    </xf>
    <xf numFmtId="4" fontId="7" fillId="0" borderId="0" xfId="56" applyNumberFormat="1" applyFont="1" applyBorder="1" applyAlignment="1">
      <alignment horizontal="center" vertical="center" wrapText="1"/>
      <protection/>
    </xf>
    <xf numFmtId="4" fontId="7" fillId="0" borderId="101" xfId="56" applyNumberFormat="1" applyFont="1" applyBorder="1" applyAlignment="1">
      <alignment horizontal="center" vertical="center"/>
      <protection/>
    </xf>
    <xf numFmtId="4" fontId="7" fillId="0" borderId="67" xfId="56" applyNumberFormat="1" applyFont="1" applyBorder="1" applyAlignment="1">
      <alignment horizontal="center" vertical="center"/>
      <protection/>
    </xf>
    <xf numFmtId="4" fontId="7" fillId="0" borderId="102" xfId="56" applyNumberFormat="1" applyFont="1" applyBorder="1" applyAlignment="1">
      <alignment horizontal="center" vertical="center"/>
      <protection/>
    </xf>
    <xf numFmtId="0" fontId="7" fillId="26" borderId="92" xfId="56" applyFont="1" applyFill="1" applyBorder="1" applyAlignment="1">
      <alignment horizontal="center" vertical="center"/>
      <protection/>
    </xf>
    <xf numFmtId="0" fontId="7" fillId="26" borderId="77" xfId="56" applyFont="1" applyFill="1" applyBorder="1" applyAlignment="1">
      <alignment horizontal="center" vertical="center"/>
      <protection/>
    </xf>
    <xf numFmtId="0" fontId="7" fillId="26" borderId="43" xfId="56" applyFont="1" applyFill="1" applyBorder="1" applyAlignment="1">
      <alignment horizontal="center" vertical="center"/>
      <protection/>
    </xf>
    <xf numFmtId="0" fontId="7" fillId="26" borderId="11" xfId="56" applyFont="1" applyFill="1" applyBorder="1" applyAlignment="1">
      <alignment horizontal="center" vertical="center"/>
      <protection/>
    </xf>
    <xf numFmtId="0" fontId="7" fillId="26" borderId="44" xfId="56" applyFont="1" applyFill="1" applyBorder="1" applyAlignment="1">
      <alignment horizontal="center" vertical="center" wrapText="1"/>
      <protection/>
    </xf>
    <xf numFmtId="0" fontId="7" fillId="26" borderId="13" xfId="56" applyFont="1" applyFill="1" applyBorder="1" applyAlignment="1">
      <alignment horizontal="center" vertical="center" wrapText="1"/>
      <protection/>
    </xf>
    <xf numFmtId="0" fontId="7" fillId="26" borderId="11" xfId="56" applyFont="1" applyFill="1" applyBorder="1" applyAlignment="1">
      <alignment horizontal="center" vertical="center" wrapText="1"/>
      <protection/>
    </xf>
    <xf numFmtId="0" fontId="7" fillId="26" borderId="43" xfId="56" applyFont="1" applyFill="1" applyBorder="1" applyAlignment="1">
      <alignment horizontal="center" vertical="center" wrapText="1"/>
      <protection/>
    </xf>
    <xf numFmtId="0" fontId="7" fillId="26" borderId="113" xfId="56" applyFont="1" applyFill="1" applyBorder="1" applyAlignment="1">
      <alignment horizontal="center" vertical="center" wrapText="1"/>
      <protection/>
    </xf>
    <xf numFmtId="0" fontId="7" fillId="26" borderId="12" xfId="56" applyFont="1" applyFill="1" applyBorder="1" applyAlignment="1">
      <alignment horizontal="center" vertical="center" wrapText="1"/>
      <protection/>
    </xf>
    <xf numFmtId="0" fontId="7" fillId="26" borderId="48" xfId="56" applyFont="1" applyFill="1" applyBorder="1" applyAlignment="1">
      <alignment horizontal="center" vertical="center" wrapText="1"/>
      <protection/>
    </xf>
    <xf numFmtId="0" fontId="7" fillId="26" borderId="15" xfId="56" applyFont="1" applyFill="1" applyBorder="1" applyAlignment="1">
      <alignment horizontal="center" vertical="center" wrapText="1"/>
      <protection/>
    </xf>
    <xf numFmtId="0" fontId="7" fillId="26" borderId="117" xfId="56" applyFont="1" applyFill="1" applyBorder="1" applyAlignment="1">
      <alignment horizontal="center" vertical="center" wrapText="1"/>
      <protection/>
    </xf>
    <xf numFmtId="0" fontId="7" fillId="26" borderId="119" xfId="56" applyFont="1" applyFill="1" applyBorder="1" applyAlignment="1">
      <alignment horizontal="center" vertical="center" wrapText="1"/>
      <protection/>
    </xf>
    <xf numFmtId="4" fontId="60" fillId="0" borderId="0" xfId="56" applyNumberFormat="1" applyFont="1" applyAlignment="1">
      <alignment horizontal="center" vertical="center"/>
      <protection/>
    </xf>
    <xf numFmtId="0" fontId="7" fillId="26" borderId="118" xfId="56" applyFont="1" applyFill="1" applyBorder="1" applyAlignment="1">
      <alignment horizontal="center" vertical="center" wrapText="1"/>
      <protection/>
    </xf>
    <xf numFmtId="0" fontId="7" fillId="0" borderId="0" xfId="56" applyFont="1" applyAlignment="1">
      <alignment horizontal="center" vertical="center"/>
      <protection/>
    </xf>
    <xf numFmtId="0" fontId="5" fillId="0" borderId="0" xfId="56" applyFont="1" applyAlignment="1">
      <alignment horizontal="center" vertical="center"/>
      <protection/>
    </xf>
    <xf numFmtId="4" fontId="12" fillId="0" borderId="0" xfId="56" applyNumberFormat="1" applyFont="1" applyAlignment="1">
      <alignment horizontal="center" vertical="center"/>
      <protection/>
    </xf>
    <xf numFmtId="4" fontId="5" fillId="0" borderId="0" xfId="56" applyNumberFormat="1" applyFont="1" applyAlignment="1">
      <alignment horizontal="center" vertical="center"/>
      <protection/>
    </xf>
    <xf numFmtId="0" fontId="62" fillId="27" borderId="0" xfId="0" applyNumberFormat="1" applyFill="1" applyBorder="1" applyAlignment="1" applyProtection="1">
      <alignment horizontal="left"/>
      <protection locked="0"/>
    </xf>
    <xf numFmtId="0" fontId="62" fillId="27" borderId="0" xfId="0" applyNumberFormat="1" applyFill="1" applyBorder="1" applyAlignment="1" applyProtection="1">
      <alignment horizontal="left"/>
      <protection locked="0"/>
    </xf>
    <xf numFmtId="49" fontId="62" fillId="30" borderId="0" xfId="0" applyFill="1" applyAlignment="1">
      <alignment horizontal="left" vertical="top" wrapText="1"/>
    </xf>
    <xf numFmtId="49" fontId="63" fillId="30" borderId="93" xfId="0" applyFill="1" applyAlignment="1">
      <alignment horizontal="center" vertical="center" wrapText="1"/>
    </xf>
    <xf numFmtId="49" fontId="63" fillId="30" borderId="93" xfId="0" applyFill="1" applyAlignment="1">
      <alignment horizontal="center" vertical="center" wrapText="1"/>
    </xf>
    <xf numFmtId="49" fontId="64" fillId="30" borderId="93" xfId="0" applyFill="1" applyAlignment="1">
      <alignment horizontal="center" vertical="center" wrapText="1"/>
    </xf>
    <xf numFmtId="49" fontId="64" fillId="30" borderId="93" xfId="0" applyFill="1" applyAlignment="1">
      <alignment horizontal="center" vertical="center" wrapText="1"/>
    </xf>
    <xf numFmtId="49" fontId="64" fillId="30" borderId="93" xfId="0" applyFill="1" applyAlignment="1">
      <alignment horizontal="left" vertical="center" wrapText="1"/>
    </xf>
    <xf numFmtId="49" fontId="64" fillId="30" borderId="93" xfId="0" applyFill="1" applyAlignment="1">
      <alignment horizontal="right" vertical="center" wrapText="1"/>
    </xf>
    <xf numFmtId="49" fontId="64" fillId="30" borderId="93" xfId="0" applyFill="1" applyAlignment="1">
      <alignment horizontal="right" vertical="center" wrapText="1"/>
    </xf>
    <xf numFmtId="49" fontId="65" fillId="30" borderId="94" xfId="0" applyFill="1" applyAlignment="1">
      <alignment horizontal="center" vertical="center" wrapText="1"/>
    </xf>
    <xf numFmtId="49" fontId="66" fillId="30" borderId="93" xfId="0" applyFill="1" applyAlignment="1">
      <alignment horizontal="center" vertical="center" wrapText="1"/>
    </xf>
    <xf numFmtId="49" fontId="65" fillId="30" borderId="93" xfId="0" applyFill="1" applyAlignment="1">
      <alignment horizontal="center" vertical="center" wrapText="1"/>
    </xf>
    <xf numFmtId="49" fontId="66" fillId="30" borderId="93" xfId="0" applyFill="1" applyAlignment="1">
      <alignment horizontal="left" vertical="center" wrapText="1"/>
    </xf>
    <xf numFmtId="49" fontId="66" fillId="30" borderId="93" xfId="0" applyFill="1" applyAlignment="1">
      <alignment horizontal="right" vertical="center" wrapText="1"/>
    </xf>
    <xf numFmtId="49" fontId="66" fillId="30" borderId="93" xfId="0" applyFill="1" applyAlignment="1">
      <alignment horizontal="right" vertical="center" wrapText="1"/>
    </xf>
    <xf numFmtId="49" fontId="66" fillId="30" borderId="94" xfId="0" applyFill="1" applyAlignment="1">
      <alignment horizontal="center" vertical="center" wrapText="1"/>
    </xf>
    <xf numFmtId="49" fontId="66" fillId="30" borderId="94" xfId="0" applyFill="1" applyAlignment="1">
      <alignment horizontal="center" vertical="center" wrapText="1"/>
    </xf>
    <xf numFmtId="49" fontId="66" fillId="30" borderId="93" xfId="0" applyFill="1" applyAlignment="1">
      <alignment horizontal="center" vertical="center" wrapText="1"/>
    </xf>
    <xf numFmtId="49" fontId="61" fillId="30" borderId="0" xfId="0" applyFill="1" applyAlignment="1">
      <alignment horizontal="center" vertical="center" wrapText="1"/>
    </xf>
    <xf numFmtId="49" fontId="65" fillId="30" borderId="96" xfId="0" applyFill="1" applyAlignment="1">
      <alignment horizontal="center" vertical="center" wrapText="1"/>
    </xf>
    <xf numFmtId="49" fontId="63" fillId="30" borderId="93" xfId="0" applyFill="1" applyAlignment="1">
      <alignment horizontal="right" vertical="center" wrapText="1"/>
    </xf>
    <xf numFmtId="49" fontId="68" fillId="30" borderId="95" xfId="0" applyFill="1" applyAlignment="1">
      <alignment horizontal="right" vertical="center" wrapText="1"/>
    </xf>
    <xf numFmtId="49" fontId="68" fillId="30" borderId="95" xfId="0" applyFill="1" applyAlignment="1">
      <alignment horizontal="right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08-projekty szkół" xfId="52"/>
    <cellStyle name="Normalny_RP 29.06.2007" xfId="53"/>
    <cellStyle name="Normalny_zal_Szczecin" xfId="54"/>
    <cellStyle name="Normalny_Załączniki do projektu na 2007 r" xfId="55"/>
    <cellStyle name="Normalny_Załączniki do projektu na 2008 r- autopoprawki RIO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showGridLines="0" workbookViewId="0" topLeftCell="A1">
      <selection activeCell="F14" sqref="F14"/>
    </sheetView>
  </sheetViews>
  <sheetFormatPr defaultColWidth="9.00390625" defaultRowHeight="12.75"/>
  <cols>
    <col min="1" max="1" width="2.125" style="435" customWidth="1"/>
    <col min="2" max="2" width="8.75390625" style="435" customWidth="1"/>
    <col min="3" max="3" width="9.875" style="435" customWidth="1"/>
    <col min="4" max="4" width="1.00390625" style="435" customWidth="1"/>
    <col min="5" max="5" width="10.875" style="435" customWidth="1"/>
    <col min="6" max="6" width="54.625" style="435" customWidth="1"/>
    <col min="7" max="8" width="22.875" style="435" customWidth="1"/>
    <col min="9" max="9" width="9.875" style="435" customWidth="1"/>
    <col min="10" max="10" width="13.00390625" style="435" customWidth="1"/>
    <col min="11" max="11" width="1.00390625" style="435" customWidth="1"/>
    <col min="12" max="16384" width="8.00390625" style="435" customWidth="1"/>
  </cols>
  <sheetData>
    <row r="1" spans="1:11" ht="46.5" customHeight="1">
      <c r="A1" s="621"/>
      <c r="B1" s="621"/>
      <c r="C1" s="621"/>
      <c r="D1" s="621"/>
      <c r="E1" s="621"/>
      <c r="F1" s="621"/>
      <c r="G1" s="621"/>
      <c r="H1" s="621"/>
      <c r="I1" s="621"/>
      <c r="J1" s="621"/>
      <c r="K1" s="621"/>
    </row>
    <row r="2" spans="1:11" ht="34.5" customHeight="1">
      <c r="A2" s="622"/>
      <c r="B2" s="623" t="s">
        <v>741</v>
      </c>
      <c r="C2" s="623"/>
      <c r="D2" s="623"/>
      <c r="E2" s="623"/>
      <c r="F2" s="623"/>
      <c r="G2" s="623"/>
      <c r="H2" s="621"/>
      <c r="I2" s="621"/>
      <c r="J2" s="621"/>
      <c r="K2" s="621"/>
    </row>
    <row r="3" spans="1:11" ht="16.5" customHeight="1">
      <c r="A3" s="622"/>
      <c r="B3" s="624" t="s">
        <v>37</v>
      </c>
      <c r="C3" s="625" t="s">
        <v>38</v>
      </c>
      <c r="D3" s="625"/>
      <c r="E3" s="624" t="s">
        <v>138</v>
      </c>
      <c r="F3" s="624" t="s">
        <v>312</v>
      </c>
      <c r="G3" s="624" t="s">
        <v>485</v>
      </c>
      <c r="H3" s="624" t="s">
        <v>486</v>
      </c>
      <c r="I3" s="625" t="s">
        <v>487</v>
      </c>
      <c r="J3" s="625"/>
      <c r="K3" s="622"/>
    </row>
    <row r="4" spans="1:11" ht="16.5" customHeight="1">
      <c r="A4" s="622"/>
      <c r="B4" s="626" t="s">
        <v>160</v>
      </c>
      <c r="C4" s="627"/>
      <c r="D4" s="627"/>
      <c r="E4" s="626"/>
      <c r="F4" s="628" t="s">
        <v>492</v>
      </c>
      <c r="G4" s="629" t="s">
        <v>742</v>
      </c>
      <c r="H4" s="629" t="s">
        <v>497</v>
      </c>
      <c r="I4" s="630" t="s">
        <v>743</v>
      </c>
      <c r="J4" s="630"/>
      <c r="K4" s="622"/>
    </row>
    <row r="5" spans="1:11" ht="16.5" customHeight="1">
      <c r="A5" s="622"/>
      <c r="B5" s="631"/>
      <c r="C5" s="632" t="s">
        <v>161</v>
      </c>
      <c r="D5" s="632"/>
      <c r="E5" s="633"/>
      <c r="F5" s="634" t="s">
        <v>496</v>
      </c>
      <c r="G5" s="635" t="s">
        <v>742</v>
      </c>
      <c r="H5" s="635" t="s">
        <v>497</v>
      </c>
      <c r="I5" s="636" t="s">
        <v>743</v>
      </c>
      <c r="J5" s="636"/>
      <c r="K5" s="622"/>
    </row>
    <row r="6" spans="1:11" ht="30" customHeight="1">
      <c r="A6" s="622"/>
      <c r="B6" s="637"/>
      <c r="C6" s="638"/>
      <c r="D6" s="638"/>
      <c r="E6" s="639" t="s">
        <v>139</v>
      </c>
      <c r="F6" s="634" t="s">
        <v>744</v>
      </c>
      <c r="G6" s="635" t="s">
        <v>745</v>
      </c>
      <c r="H6" s="635" t="s">
        <v>497</v>
      </c>
      <c r="I6" s="636" t="s">
        <v>746</v>
      </c>
      <c r="J6" s="636"/>
      <c r="K6" s="622"/>
    </row>
    <row r="7" spans="1:11" ht="16.5" customHeight="1">
      <c r="A7" s="622"/>
      <c r="B7" s="626" t="s">
        <v>19</v>
      </c>
      <c r="C7" s="627"/>
      <c r="D7" s="627"/>
      <c r="E7" s="626"/>
      <c r="F7" s="628" t="s">
        <v>505</v>
      </c>
      <c r="G7" s="629" t="s">
        <v>747</v>
      </c>
      <c r="H7" s="629" t="s">
        <v>507</v>
      </c>
      <c r="I7" s="630" t="s">
        <v>748</v>
      </c>
      <c r="J7" s="630"/>
      <c r="K7" s="622"/>
    </row>
    <row r="8" spans="1:11" ht="16.5" customHeight="1">
      <c r="A8" s="622"/>
      <c r="B8" s="631"/>
      <c r="C8" s="632" t="s">
        <v>20</v>
      </c>
      <c r="D8" s="632"/>
      <c r="E8" s="633"/>
      <c r="F8" s="634" t="s">
        <v>509</v>
      </c>
      <c r="G8" s="635" t="s">
        <v>510</v>
      </c>
      <c r="H8" s="635" t="s">
        <v>507</v>
      </c>
      <c r="I8" s="636" t="s">
        <v>511</v>
      </c>
      <c r="J8" s="636"/>
      <c r="K8" s="622"/>
    </row>
    <row r="9" spans="1:11" ht="16.5" customHeight="1">
      <c r="A9" s="622"/>
      <c r="B9" s="637"/>
      <c r="C9" s="638"/>
      <c r="D9" s="638"/>
      <c r="E9" s="639" t="s">
        <v>216</v>
      </c>
      <c r="F9" s="634" t="s">
        <v>749</v>
      </c>
      <c r="G9" s="635" t="s">
        <v>503</v>
      </c>
      <c r="H9" s="635" t="s">
        <v>507</v>
      </c>
      <c r="I9" s="636" t="s">
        <v>507</v>
      </c>
      <c r="J9" s="636"/>
      <c r="K9" s="622"/>
    </row>
    <row r="10" spans="1:11" ht="16.5" customHeight="1">
      <c r="A10" s="622"/>
      <c r="B10" s="626" t="s">
        <v>515</v>
      </c>
      <c r="C10" s="627"/>
      <c r="D10" s="627"/>
      <c r="E10" s="626"/>
      <c r="F10" s="628" t="s">
        <v>516</v>
      </c>
      <c r="G10" s="629" t="s">
        <v>750</v>
      </c>
      <c r="H10" s="629" t="s">
        <v>751</v>
      </c>
      <c r="I10" s="630" t="s">
        <v>752</v>
      </c>
      <c r="J10" s="630"/>
      <c r="K10" s="622"/>
    </row>
    <row r="11" spans="1:11" ht="16.5" customHeight="1">
      <c r="A11" s="622"/>
      <c r="B11" s="631"/>
      <c r="C11" s="632" t="s">
        <v>308</v>
      </c>
      <c r="D11" s="632"/>
      <c r="E11" s="633"/>
      <c r="F11" s="634" t="s">
        <v>520</v>
      </c>
      <c r="G11" s="635" t="s">
        <v>503</v>
      </c>
      <c r="H11" s="635" t="s">
        <v>751</v>
      </c>
      <c r="I11" s="636" t="s">
        <v>751</v>
      </c>
      <c r="J11" s="636"/>
      <c r="K11" s="622"/>
    </row>
    <row r="12" spans="1:11" ht="30" customHeight="1">
      <c r="A12" s="622"/>
      <c r="B12" s="637"/>
      <c r="C12" s="638"/>
      <c r="D12" s="638"/>
      <c r="E12" s="639" t="s">
        <v>150</v>
      </c>
      <c r="F12" s="634" t="s">
        <v>753</v>
      </c>
      <c r="G12" s="635" t="s">
        <v>503</v>
      </c>
      <c r="H12" s="635" t="s">
        <v>751</v>
      </c>
      <c r="I12" s="636" t="s">
        <v>751</v>
      </c>
      <c r="J12" s="636"/>
      <c r="K12" s="622"/>
    </row>
    <row r="13" spans="1:11" ht="16.5" customHeight="1">
      <c r="A13" s="622"/>
      <c r="B13" s="626" t="s">
        <v>553</v>
      </c>
      <c r="C13" s="627"/>
      <c r="D13" s="627"/>
      <c r="E13" s="626"/>
      <c r="F13" s="628" t="s">
        <v>554</v>
      </c>
      <c r="G13" s="629" t="s">
        <v>754</v>
      </c>
      <c r="H13" s="629" t="s">
        <v>562</v>
      </c>
      <c r="I13" s="630" t="s">
        <v>755</v>
      </c>
      <c r="J13" s="630"/>
      <c r="K13" s="622"/>
    </row>
    <row r="14" spans="1:11" ht="16.5" customHeight="1">
      <c r="A14" s="622"/>
      <c r="B14" s="631"/>
      <c r="C14" s="632" t="s">
        <v>77</v>
      </c>
      <c r="D14" s="632"/>
      <c r="E14" s="633"/>
      <c r="F14" s="634" t="s">
        <v>558</v>
      </c>
      <c r="G14" s="635" t="s">
        <v>756</v>
      </c>
      <c r="H14" s="635" t="s">
        <v>562</v>
      </c>
      <c r="I14" s="636" t="s">
        <v>757</v>
      </c>
      <c r="J14" s="636"/>
      <c r="K14" s="622"/>
    </row>
    <row r="15" spans="1:11" ht="16.5" customHeight="1">
      <c r="A15" s="622"/>
      <c r="B15" s="637"/>
      <c r="C15" s="638"/>
      <c r="D15" s="638"/>
      <c r="E15" s="639" t="s">
        <v>27</v>
      </c>
      <c r="F15" s="634" t="s">
        <v>758</v>
      </c>
      <c r="G15" s="635" t="s">
        <v>503</v>
      </c>
      <c r="H15" s="635" t="s">
        <v>562</v>
      </c>
      <c r="I15" s="636" t="s">
        <v>562</v>
      </c>
      <c r="J15" s="636"/>
      <c r="K15" s="622"/>
    </row>
    <row r="16" spans="1:11" ht="16.5" customHeight="1">
      <c r="A16" s="622"/>
      <c r="B16" s="626" t="s">
        <v>78</v>
      </c>
      <c r="C16" s="627"/>
      <c r="D16" s="627"/>
      <c r="E16" s="626"/>
      <c r="F16" s="628" t="s">
        <v>611</v>
      </c>
      <c r="G16" s="629" t="s">
        <v>759</v>
      </c>
      <c r="H16" s="629" t="s">
        <v>760</v>
      </c>
      <c r="I16" s="630" t="s">
        <v>761</v>
      </c>
      <c r="J16" s="630"/>
      <c r="K16" s="622"/>
    </row>
    <row r="17" spans="1:11" ht="16.5" customHeight="1">
      <c r="A17" s="622"/>
      <c r="B17" s="631"/>
      <c r="C17" s="632" t="s">
        <v>212</v>
      </c>
      <c r="D17" s="632"/>
      <c r="E17" s="633"/>
      <c r="F17" s="634" t="s">
        <v>615</v>
      </c>
      <c r="G17" s="635" t="s">
        <v>762</v>
      </c>
      <c r="H17" s="635" t="s">
        <v>617</v>
      </c>
      <c r="I17" s="636" t="s">
        <v>763</v>
      </c>
      <c r="J17" s="636"/>
      <c r="K17" s="622"/>
    </row>
    <row r="18" spans="1:11" ht="16.5" customHeight="1">
      <c r="A18" s="622"/>
      <c r="B18" s="637"/>
      <c r="C18" s="638"/>
      <c r="D18" s="638"/>
      <c r="E18" s="639" t="s">
        <v>215</v>
      </c>
      <c r="F18" s="634" t="s">
        <v>764</v>
      </c>
      <c r="G18" s="635" t="s">
        <v>765</v>
      </c>
      <c r="H18" s="635" t="s">
        <v>617</v>
      </c>
      <c r="I18" s="636" t="s">
        <v>766</v>
      </c>
      <c r="J18" s="636"/>
      <c r="K18" s="622"/>
    </row>
    <row r="19" spans="1:11" ht="16.5" customHeight="1">
      <c r="A19" s="622"/>
      <c r="B19" s="631"/>
      <c r="C19" s="632" t="s">
        <v>144</v>
      </c>
      <c r="D19" s="632"/>
      <c r="E19" s="633"/>
      <c r="F19" s="634" t="s">
        <v>545</v>
      </c>
      <c r="G19" s="635" t="s">
        <v>767</v>
      </c>
      <c r="H19" s="635" t="s">
        <v>768</v>
      </c>
      <c r="I19" s="636" t="s">
        <v>769</v>
      </c>
      <c r="J19" s="636"/>
      <c r="K19" s="622"/>
    </row>
    <row r="20" spans="1:11" ht="30" customHeight="1">
      <c r="A20" s="622"/>
      <c r="B20" s="637"/>
      <c r="C20" s="638"/>
      <c r="D20" s="638"/>
      <c r="E20" s="639" t="s">
        <v>150</v>
      </c>
      <c r="F20" s="634" t="s">
        <v>753</v>
      </c>
      <c r="G20" s="635" t="s">
        <v>770</v>
      </c>
      <c r="H20" s="635" t="s">
        <v>771</v>
      </c>
      <c r="I20" s="636" t="s">
        <v>772</v>
      </c>
      <c r="J20" s="636"/>
      <c r="K20" s="622"/>
    </row>
    <row r="21" spans="1:11" ht="30" customHeight="1">
      <c r="A21" s="622"/>
      <c r="B21" s="637"/>
      <c r="C21" s="638"/>
      <c r="D21" s="638"/>
      <c r="E21" s="639" t="s">
        <v>145</v>
      </c>
      <c r="F21" s="634" t="s">
        <v>753</v>
      </c>
      <c r="G21" s="635" t="s">
        <v>773</v>
      </c>
      <c r="H21" s="635" t="s">
        <v>774</v>
      </c>
      <c r="I21" s="636" t="s">
        <v>775</v>
      </c>
      <c r="J21" s="636"/>
      <c r="K21" s="622"/>
    </row>
    <row r="22" spans="1:11" ht="16.5" customHeight="1">
      <c r="A22" s="622"/>
      <c r="B22" s="626" t="s">
        <v>213</v>
      </c>
      <c r="C22" s="627"/>
      <c r="D22" s="627"/>
      <c r="E22" s="626"/>
      <c r="F22" s="628" t="s">
        <v>686</v>
      </c>
      <c r="G22" s="629" t="s">
        <v>776</v>
      </c>
      <c r="H22" s="629" t="s">
        <v>777</v>
      </c>
      <c r="I22" s="630" t="s">
        <v>778</v>
      </c>
      <c r="J22" s="630"/>
      <c r="K22" s="622"/>
    </row>
    <row r="23" spans="1:11" ht="16.5" customHeight="1">
      <c r="A23" s="622"/>
      <c r="B23" s="631"/>
      <c r="C23" s="632" t="s">
        <v>270</v>
      </c>
      <c r="D23" s="632"/>
      <c r="E23" s="633"/>
      <c r="F23" s="634" t="s">
        <v>545</v>
      </c>
      <c r="G23" s="635" t="s">
        <v>776</v>
      </c>
      <c r="H23" s="635" t="s">
        <v>777</v>
      </c>
      <c r="I23" s="636" t="s">
        <v>778</v>
      </c>
      <c r="J23" s="636"/>
      <c r="K23" s="622"/>
    </row>
    <row r="24" spans="1:11" ht="30" customHeight="1">
      <c r="A24" s="622"/>
      <c r="B24" s="637"/>
      <c r="C24" s="638"/>
      <c r="D24" s="638"/>
      <c r="E24" s="639" t="s">
        <v>150</v>
      </c>
      <c r="F24" s="634" t="s">
        <v>753</v>
      </c>
      <c r="G24" s="635" t="s">
        <v>779</v>
      </c>
      <c r="H24" s="635" t="s">
        <v>780</v>
      </c>
      <c r="I24" s="636" t="s">
        <v>781</v>
      </c>
      <c r="J24" s="636"/>
      <c r="K24" s="622"/>
    </row>
    <row r="25" spans="1:11" ht="23.25" customHeight="1">
      <c r="A25" s="621"/>
      <c r="B25" s="621"/>
      <c r="C25" s="621"/>
      <c r="D25" s="621"/>
      <c r="E25" s="621"/>
      <c r="F25" s="621"/>
      <c r="G25" s="621"/>
      <c r="H25" s="621"/>
      <c r="I25" s="621"/>
      <c r="J25" s="621"/>
      <c r="K25" s="621"/>
    </row>
    <row r="26" spans="1:11" ht="5.25" customHeight="1">
      <c r="A26" s="621"/>
      <c r="B26" s="621"/>
      <c r="C26" s="621"/>
      <c r="D26" s="621"/>
      <c r="E26" s="621"/>
      <c r="F26" s="621"/>
      <c r="G26" s="621"/>
      <c r="H26" s="621"/>
      <c r="I26" s="621"/>
      <c r="J26" s="640" t="s">
        <v>782</v>
      </c>
      <c r="K26" s="640"/>
    </row>
    <row r="27" spans="1:11" ht="11.25" customHeight="1">
      <c r="A27" s="622"/>
      <c r="B27" s="640" t="s">
        <v>552</v>
      </c>
      <c r="C27" s="640"/>
      <c r="D27" s="621"/>
      <c r="E27" s="621"/>
      <c r="F27" s="621"/>
      <c r="G27" s="621"/>
      <c r="H27" s="621"/>
      <c r="I27" s="621"/>
      <c r="J27" s="640"/>
      <c r="K27" s="640"/>
    </row>
    <row r="28" spans="1:11" ht="5.25" customHeight="1">
      <c r="A28" s="622"/>
      <c r="B28" s="640"/>
      <c r="C28" s="640"/>
      <c r="D28" s="621"/>
      <c r="E28" s="621"/>
      <c r="F28" s="621"/>
      <c r="G28" s="621"/>
      <c r="H28" s="621"/>
      <c r="I28" s="621"/>
      <c r="J28" s="621"/>
      <c r="K28" s="621"/>
    </row>
    <row r="29" spans="1:11" ht="63.75" customHeight="1">
      <c r="A29" s="621"/>
      <c r="B29" s="621"/>
      <c r="C29" s="621"/>
      <c r="D29" s="621"/>
      <c r="E29" s="621"/>
      <c r="F29" s="621"/>
      <c r="G29" s="621"/>
      <c r="H29" s="621"/>
      <c r="I29" s="621"/>
      <c r="J29" s="621"/>
      <c r="K29" s="621"/>
    </row>
    <row r="30" spans="1:11" ht="30" customHeight="1">
      <c r="A30" s="622"/>
      <c r="B30" s="637"/>
      <c r="C30" s="638"/>
      <c r="D30" s="638"/>
      <c r="E30" s="639" t="s">
        <v>145</v>
      </c>
      <c r="F30" s="634" t="s">
        <v>753</v>
      </c>
      <c r="G30" s="635" t="s">
        <v>783</v>
      </c>
      <c r="H30" s="635" t="s">
        <v>784</v>
      </c>
      <c r="I30" s="636" t="s">
        <v>785</v>
      </c>
      <c r="J30" s="636"/>
      <c r="K30" s="622"/>
    </row>
    <row r="31" spans="1:11" ht="5.25" customHeight="1">
      <c r="A31" s="622"/>
      <c r="B31" s="641"/>
      <c r="C31" s="641"/>
      <c r="D31" s="641"/>
      <c r="E31" s="641"/>
      <c r="F31" s="621"/>
      <c r="G31" s="621"/>
      <c r="H31" s="621"/>
      <c r="I31" s="621"/>
      <c r="J31" s="621"/>
      <c r="K31" s="621"/>
    </row>
    <row r="32" spans="1:11" ht="16.5" customHeight="1">
      <c r="A32" s="622"/>
      <c r="B32" s="642" t="s">
        <v>736</v>
      </c>
      <c r="C32" s="642"/>
      <c r="D32" s="642"/>
      <c r="E32" s="642"/>
      <c r="F32" s="642"/>
      <c r="G32" s="643" t="s">
        <v>786</v>
      </c>
      <c r="H32" s="643" t="s">
        <v>787</v>
      </c>
      <c r="I32" s="644" t="s">
        <v>788</v>
      </c>
      <c r="J32" s="644"/>
      <c r="K32" s="622"/>
    </row>
    <row r="33" spans="1:11" ht="236.25" customHeight="1">
      <c r="A33" s="621"/>
      <c r="B33" s="621"/>
      <c r="C33" s="621"/>
      <c r="D33" s="621"/>
      <c r="E33" s="621"/>
      <c r="F33" s="621"/>
      <c r="G33" s="621"/>
      <c r="H33" s="621"/>
      <c r="I33" s="621"/>
      <c r="J33" s="621"/>
      <c r="K33" s="621"/>
    </row>
    <row r="34" spans="1:11" ht="236.25" customHeight="1">
      <c r="A34" s="621"/>
      <c r="B34" s="621"/>
      <c r="C34" s="621"/>
      <c r="D34" s="621"/>
      <c r="E34" s="621"/>
      <c r="F34" s="621"/>
      <c r="G34" s="621"/>
      <c r="H34" s="621"/>
      <c r="I34" s="621"/>
      <c r="J34" s="621"/>
      <c r="K34" s="621"/>
    </row>
    <row r="35" spans="1:11" ht="5.25" customHeight="1">
      <c r="A35" s="621"/>
      <c r="B35" s="621"/>
      <c r="C35" s="621"/>
      <c r="D35" s="621"/>
      <c r="E35" s="621"/>
      <c r="F35" s="621"/>
      <c r="G35" s="621"/>
      <c r="H35" s="621"/>
      <c r="I35" s="621"/>
      <c r="J35" s="640" t="s">
        <v>789</v>
      </c>
      <c r="K35" s="640"/>
    </row>
    <row r="36" spans="1:11" ht="11.25" customHeight="1">
      <c r="A36" s="622"/>
      <c r="B36" s="640" t="s">
        <v>552</v>
      </c>
      <c r="C36" s="640"/>
      <c r="D36" s="621"/>
      <c r="E36" s="621"/>
      <c r="F36" s="621"/>
      <c r="G36" s="621"/>
      <c r="H36" s="621"/>
      <c r="I36" s="621"/>
      <c r="J36" s="640"/>
      <c r="K36" s="640"/>
    </row>
    <row r="37" spans="1:11" ht="5.25" customHeight="1">
      <c r="A37" s="622"/>
      <c r="B37" s="640"/>
      <c r="C37" s="640"/>
      <c r="D37" s="621"/>
      <c r="E37" s="621"/>
      <c r="F37" s="621"/>
      <c r="G37" s="621"/>
      <c r="H37" s="621"/>
      <c r="I37" s="621"/>
      <c r="J37" s="621"/>
      <c r="K37" s="621"/>
    </row>
    <row r="38" spans="1:11" ht="12.75">
      <c r="A38" s="622"/>
      <c r="B38" s="622"/>
      <c r="C38" s="622"/>
      <c r="D38" s="622"/>
      <c r="E38" s="622"/>
      <c r="F38" s="622"/>
      <c r="G38" s="622"/>
      <c r="H38" s="622"/>
      <c r="I38" s="622"/>
      <c r="J38" s="622"/>
      <c r="K38" s="622"/>
    </row>
    <row r="39" spans="1:11" ht="12.75">
      <c r="A39" s="622"/>
      <c r="B39" s="622"/>
      <c r="C39" s="622"/>
      <c r="D39" s="622"/>
      <c r="E39" s="622"/>
      <c r="F39" s="622"/>
      <c r="G39" s="622"/>
      <c r="H39" s="622"/>
      <c r="I39" s="622"/>
      <c r="J39" s="622"/>
      <c r="K39" s="622"/>
    </row>
    <row r="40" spans="1:11" ht="12.75">
      <c r="A40" s="622"/>
      <c r="B40" s="622"/>
      <c r="C40" s="622"/>
      <c r="D40" s="622"/>
      <c r="E40" s="622"/>
      <c r="F40" s="622"/>
      <c r="G40" s="622"/>
      <c r="H40" s="622"/>
      <c r="I40" s="622"/>
      <c r="J40" s="622"/>
      <c r="K40" s="622"/>
    </row>
    <row r="41" spans="1:11" ht="12.75">
      <c r="A41" s="622"/>
      <c r="B41" s="622"/>
      <c r="C41" s="622"/>
      <c r="D41" s="622"/>
      <c r="E41" s="622"/>
      <c r="F41" s="622"/>
      <c r="G41" s="622"/>
      <c r="H41" s="622"/>
      <c r="I41" s="622"/>
      <c r="J41" s="622"/>
      <c r="K41" s="622"/>
    </row>
    <row r="42" spans="1:11" ht="12.75">
      <c r="A42" s="622"/>
      <c r="B42" s="622"/>
      <c r="C42" s="622"/>
      <c r="D42" s="622"/>
      <c r="E42" s="622"/>
      <c r="F42" s="622"/>
      <c r="G42" s="622"/>
      <c r="H42" s="622"/>
      <c r="I42" s="622"/>
      <c r="J42" s="622"/>
      <c r="K42" s="622"/>
    </row>
    <row r="43" spans="1:11" ht="12.75">
      <c r="A43" s="622"/>
      <c r="B43" s="622"/>
      <c r="C43" s="622"/>
      <c r="D43" s="622"/>
      <c r="E43" s="622"/>
      <c r="F43" s="622"/>
      <c r="G43" s="622"/>
      <c r="H43" s="622"/>
      <c r="I43" s="622"/>
      <c r="J43" s="622"/>
      <c r="K43" s="622"/>
    </row>
    <row r="44" spans="1:11" ht="12.75">
      <c r="A44" s="622"/>
      <c r="B44" s="622"/>
      <c r="C44" s="622"/>
      <c r="D44" s="622"/>
      <c r="E44" s="622"/>
      <c r="F44" s="622"/>
      <c r="G44" s="622"/>
      <c r="H44" s="622"/>
      <c r="I44" s="622"/>
      <c r="J44" s="622"/>
      <c r="K44" s="622"/>
    </row>
    <row r="45" spans="1:11" ht="12.75">
      <c r="A45" s="622"/>
      <c r="B45" s="622"/>
      <c r="C45" s="622"/>
      <c r="D45" s="622"/>
      <c r="E45" s="622"/>
      <c r="F45" s="622"/>
      <c r="G45" s="622"/>
      <c r="H45" s="622"/>
      <c r="I45" s="622"/>
      <c r="J45" s="622"/>
      <c r="K45" s="622"/>
    </row>
    <row r="46" spans="1:11" ht="12.75">
      <c r="A46" s="622"/>
      <c r="B46" s="622"/>
      <c r="C46" s="622"/>
      <c r="D46" s="622"/>
      <c r="E46" s="622"/>
      <c r="F46" s="622"/>
      <c r="G46" s="622"/>
      <c r="H46" s="622"/>
      <c r="I46" s="622"/>
      <c r="J46" s="622"/>
      <c r="K46" s="622"/>
    </row>
    <row r="47" spans="1:11" ht="12.75">
      <c r="A47" s="622"/>
      <c r="B47" s="622"/>
      <c r="C47" s="622"/>
      <c r="D47" s="622"/>
      <c r="E47" s="622"/>
      <c r="F47" s="622"/>
      <c r="G47" s="622"/>
      <c r="H47" s="622"/>
      <c r="I47" s="622"/>
      <c r="J47" s="622"/>
      <c r="K47" s="622"/>
    </row>
    <row r="48" spans="1:11" ht="12.75">
      <c r="A48" s="622"/>
      <c r="B48" s="622"/>
      <c r="C48" s="622"/>
      <c r="D48" s="622"/>
      <c r="E48" s="622"/>
      <c r="F48" s="622"/>
      <c r="G48" s="622"/>
      <c r="H48" s="622"/>
      <c r="I48" s="622"/>
      <c r="J48" s="622"/>
      <c r="K48" s="622"/>
    </row>
    <row r="49" spans="1:11" ht="12.75">
      <c r="A49" s="622"/>
      <c r="B49" s="622"/>
      <c r="C49" s="622"/>
      <c r="D49" s="622"/>
      <c r="E49" s="622"/>
      <c r="F49" s="622"/>
      <c r="G49" s="622"/>
      <c r="H49" s="622"/>
      <c r="I49" s="622"/>
      <c r="J49" s="622"/>
      <c r="K49" s="622"/>
    </row>
    <row r="50" spans="1:11" ht="12.75">
      <c r="A50" s="622"/>
      <c r="B50" s="622"/>
      <c r="C50" s="622"/>
      <c r="D50" s="622"/>
      <c r="E50" s="622"/>
      <c r="F50" s="622"/>
      <c r="G50" s="622"/>
      <c r="H50" s="622"/>
      <c r="I50" s="622"/>
      <c r="J50" s="622"/>
      <c r="K50" s="622"/>
    </row>
    <row r="51" spans="1:11" ht="12.75">
      <c r="A51" s="622"/>
      <c r="B51" s="622"/>
      <c r="C51" s="622"/>
      <c r="D51" s="622"/>
      <c r="E51" s="622"/>
      <c r="F51" s="622"/>
      <c r="G51" s="622"/>
      <c r="H51" s="622"/>
      <c r="I51" s="622"/>
      <c r="J51" s="622"/>
      <c r="K51" s="622"/>
    </row>
    <row r="52" spans="1:11" ht="12.75">
      <c r="A52" s="622"/>
      <c r="B52" s="622"/>
      <c r="C52" s="622"/>
      <c r="D52" s="622"/>
      <c r="E52" s="622"/>
      <c r="F52" s="622"/>
      <c r="G52" s="622"/>
      <c r="H52" s="622"/>
      <c r="I52" s="622"/>
      <c r="J52" s="622"/>
      <c r="K52" s="622"/>
    </row>
    <row r="53" spans="1:11" ht="12.75">
      <c r="A53" s="622"/>
      <c r="B53" s="622"/>
      <c r="C53" s="622"/>
      <c r="D53" s="622"/>
      <c r="E53" s="622"/>
      <c r="F53" s="622"/>
      <c r="G53" s="622"/>
      <c r="H53" s="622"/>
      <c r="I53" s="622"/>
      <c r="J53" s="622"/>
      <c r="K53" s="622"/>
    </row>
    <row r="54" spans="1:11" ht="12.75">
      <c r="A54" s="622"/>
      <c r="B54" s="622"/>
      <c r="C54" s="622"/>
      <c r="D54" s="622"/>
      <c r="E54" s="622"/>
      <c r="F54" s="622"/>
      <c r="G54" s="622"/>
      <c r="H54" s="622"/>
      <c r="I54" s="622"/>
      <c r="J54" s="622"/>
      <c r="K54" s="622"/>
    </row>
    <row r="55" spans="1:11" ht="12.75">
      <c r="A55" s="622"/>
      <c r="B55" s="622"/>
      <c r="C55" s="622"/>
      <c r="D55" s="622"/>
      <c r="E55" s="622"/>
      <c r="F55" s="622"/>
      <c r="G55" s="622"/>
      <c r="H55" s="622"/>
      <c r="I55" s="622"/>
      <c r="J55" s="622"/>
      <c r="K55" s="622"/>
    </row>
    <row r="56" spans="1:11" ht="12.75">
      <c r="A56" s="622"/>
      <c r="B56" s="622"/>
      <c r="C56" s="622"/>
      <c r="D56" s="622"/>
      <c r="E56" s="622"/>
      <c r="F56" s="622"/>
      <c r="G56" s="622"/>
      <c r="H56" s="622"/>
      <c r="I56" s="622"/>
      <c r="J56" s="622"/>
      <c r="K56" s="622"/>
    </row>
    <row r="57" spans="1:11" ht="12.75">
      <c r="A57" s="622"/>
      <c r="B57" s="622"/>
      <c r="C57" s="622"/>
      <c r="D57" s="622"/>
      <c r="E57" s="622"/>
      <c r="F57" s="622"/>
      <c r="G57" s="622"/>
      <c r="H57" s="622"/>
      <c r="I57" s="622"/>
      <c r="J57" s="622"/>
      <c r="K57" s="622"/>
    </row>
    <row r="58" spans="1:11" ht="12.75">
      <c r="A58" s="622"/>
      <c r="B58" s="622"/>
      <c r="C58" s="622"/>
      <c r="D58" s="622"/>
      <c r="E58" s="622"/>
      <c r="F58" s="622"/>
      <c r="G58" s="622"/>
      <c r="H58" s="622"/>
      <c r="I58" s="622"/>
      <c r="J58" s="622"/>
      <c r="K58" s="622"/>
    </row>
    <row r="59" spans="1:11" ht="12.75">
      <c r="A59" s="622"/>
      <c r="B59" s="622"/>
      <c r="C59" s="622"/>
      <c r="D59" s="622"/>
      <c r="E59" s="622"/>
      <c r="F59" s="622"/>
      <c r="G59" s="622"/>
      <c r="H59" s="622"/>
      <c r="I59" s="622"/>
      <c r="J59" s="622"/>
      <c r="K59" s="622"/>
    </row>
    <row r="60" spans="1:11" ht="12.75">
      <c r="A60" s="622"/>
      <c r="B60" s="622"/>
      <c r="C60" s="622"/>
      <c r="D60" s="622"/>
      <c r="E60" s="622"/>
      <c r="F60" s="622"/>
      <c r="G60" s="622"/>
      <c r="H60" s="622"/>
      <c r="I60" s="622"/>
      <c r="J60" s="622"/>
      <c r="K60" s="622"/>
    </row>
    <row r="61" spans="1:11" ht="12.75">
      <c r="A61" s="622"/>
      <c r="B61" s="622"/>
      <c r="C61" s="622"/>
      <c r="D61" s="622"/>
      <c r="E61" s="622"/>
      <c r="F61" s="622"/>
      <c r="G61" s="622"/>
      <c r="H61" s="622"/>
      <c r="I61" s="622"/>
      <c r="J61" s="622"/>
      <c r="K61" s="622"/>
    </row>
    <row r="62" spans="1:11" ht="12.75">
      <c r="A62" s="622"/>
      <c r="B62" s="622"/>
      <c r="C62" s="622"/>
      <c r="D62" s="622"/>
      <c r="E62" s="622"/>
      <c r="F62" s="622"/>
      <c r="G62" s="622"/>
      <c r="H62" s="622"/>
      <c r="I62" s="622"/>
      <c r="J62" s="622"/>
      <c r="K62" s="622"/>
    </row>
    <row r="63" spans="1:11" ht="12.75">
      <c r="A63" s="622"/>
      <c r="B63" s="622"/>
      <c r="C63" s="622"/>
      <c r="D63" s="622"/>
      <c r="E63" s="622"/>
      <c r="F63" s="622"/>
      <c r="G63" s="622"/>
      <c r="H63" s="622"/>
      <c r="I63" s="622"/>
      <c r="J63" s="622"/>
      <c r="K63" s="622"/>
    </row>
    <row r="64" spans="1:11" ht="12.75">
      <c r="A64" s="622"/>
      <c r="B64" s="622"/>
      <c r="C64" s="622"/>
      <c r="D64" s="622"/>
      <c r="E64" s="622"/>
      <c r="F64" s="622"/>
      <c r="G64" s="622"/>
      <c r="H64" s="622"/>
      <c r="I64" s="622"/>
      <c r="J64" s="622"/>
      <c r="K64" s="622"/>
    </row>
    <row r="65" spans="1:11" ht="12.75">
      <c r="A65" s="622"/>
      <c r="B65" s="622"/>
      <c r="C65" s="622"/>
      <c r="D65" s="622"/>
      <c r="E65" s="622"/>
      <c r="F65" s="622"/>
      <c r="G65" s="622"/>
      <c r="H65" s="622"/>
      <c r="I65" s="622"/>
      <c r="J65" s="622"/>
      <c r="K65" s="622"/>
    </row>
    <row r="66" spans="1:11" ht="12.75">
      <c r="A66" s="622"/>
      <c r="B66" s="622"/>
      <c r="C66" s="622"/>
      <c r="D66" s="622"/>
      <c r="E66" s="622"/>
      <c r="F66" s="622"/>
      <c r="G66" s="622"/>
      <c r="H66" s="622"/>
      <c r="I66" s="622"/>
      <c r="J66" s="622"/>
      <c r="K66" s="622"/>
    </row>
    <row r="67" spans="1:11" ht="12.75">
      <c r="A67" s="622"/>
      <c r="B67" s="622"/>
      <c r="C67" s="622"/>
      <c r="D67" s="622"/>
      <c r="E67" s="622"/>
      <c r="F67" s="622"/>
      <c r="G67" s="622"/>
      <c r="H67" s="622"/>
      <c r="I67" s="622"/>
      <c r="J67" s="622"/>
      <c r="K67" s="622"/>
    </row>
    <row r="68" spans="1:11" ht="12.75">
      <c r="A68" s="622"/>
      <c r="B68" s="622"/>
      <c r="C68" s="622"/>
      <c r="D68" s="622"/>
      <c r="E68" s="622"/>
      <c r="F68" s="622"/>
      <c r="G68" s="622"/>
      <c r="H68" s="622"/>
      <c r="I68" s="622"/>
      <c r="J68" s="622"/>
      <c r="K68" s="622"/>
    </row>
    <row r="69" spans="1:11" ht="12.75">
      <c r="A69" s="622"/>
      <c r="B69" s="622"/>
      <c r="C69" s="622"/>
      <c r="D69" s="622"/>
      <c r="E69" s="622"/>
      <c r="F69" s="622"/>
      <c r="G69" s="622"/>
      <c r="H69" s="622"/>
      <c r="I69" s="622"/>
      <c r="J69" s="622"/>
      <c r="K69" s="622"/>
    </row>
    <row r="70" spans="1:11" ht="12.75">
      <c r="A70" s="622"/>
      <c r="B70" s="622"/>
      <c r="C70" s="622"/>
      <c r="D70" s="622"/>
      <c r="E70" s="622"/>
      <c r="F70" s="622"/>
      <c r="G70" s="622"/>
      <c r="H70" s="622"/>
      <c r="I70" s="622"/>
      <c r="J70" s="622"/>
      <c r="K70" s="622"/>
    </row>
    <row r="71" spans="1:11" ht="12.75">
      <c r="A71" s="622"/>
      <c r="B71" s="622"/>
      <c r="C71" s="622"/>
      <c r="D71" s="622"/>
      <c r="E71" s="622"/>
      <c r="F71" s="622"/>
      <c r="G71" s="622"/>
      <c r="H71" s="622"/>
      <c r="I71" s="622"/>
      <c r="J71" s="622"/>
      <c r="K71" s="622"/>
    </row>
    <row r="72" spans="1:11" ht="12.75">
      <c r="A72" s="622"/>
      <c r="B72" s="622"/>
      <c r="C72" s="622"/>
      <c r="D72" s="622"/>
      <c r="E72" s="622"/>
      <c r="F72" s="622"/>
      <c r="G72" s="622"/>
      <c r="H72" s="622"/>
      <c r="I72" s="622"/>
      <c r="J72" s="622"/>
      <c r="K72" s="622"/>
    </row>
    <row r="73" spans="1:11" ht="12.75">
      <c r="A73" s="622"/>
      <c r="B73" s="622"/>
      <c r="C73" s="622"/>
      <c r="D73" s="622"/>
      <c r="E73" s="622"/>
      <c r="F73" s="622"/>
      <c r="G73" s="622"/>
      <c r="H73" s="622"/>
      <c r="I73" s="622"/>
      <c r="J73" s="622"/>
      <c r="K73" s="622"/>
    </row>
    <row r="74" spans="1:11" ht="12.75">
      <c r="A74" s="622"/>
      <c r="B74" s="622"/>
      <c r="C74" s="622"/>
      <c r="D74" s="622"/>
      <c r="E74" s="622"/>
      <c r="F74" s="622"/>
      <c r="G74" s="622"/>
      <c r="H74" s="622"/>
      <c r="I74" s="622"/>
      <c r="J74" s="622"/>
      <c r="K74" s="622"/>
    </row>
    <row r="75" spans="1:11" ht="12.75">
      <c r="A75" s="622"/>
      <c r="B75" s="622"/>
      <c r="C75" s="622"/>
      <c r="D75" s="622"/>
      <c r="E75" s="622"/>
      <c r="F75" s="622"/>
      <c r="G75" s="622"/>
      <c r="H75" s="622"/>
      <c r="I75" s="622"/>
      <c r="J75" s="622"/>
      <c r="K75" s="622"/>
    </row>
    <row r="76" spans="1:11" ht="12.75">
      <c r="A76" s="622"/>
      <c r="B76" s="622"/>
      <c r="C76" s="622"/>
      <c r="D76" s="622"/>
      <c r="E76" s="622"/>
      <c r="F76" s="622"/>
      <c r="G76" s="622"/>
      <c r="H76" s="622"/>
      <c r="I76" s="622"/>
      <c r="J76" s="622"/>
      <c r="K76" s="622"/>
    </row>
    <row r="77" spans="1:11" ht="12.75">
      <c r="A77" s="622"/>
      <c r="B77" s="622"/>
      <c r="C77" s="622"/>
      <c r="D77" s="622"/>
      <c r="E77" s="622"/>
      <c r="F77" s="622"/>
      <c r="G77" s="622"/>
      <c r="H77" s="622"/>
      <c r="I77" s="622"/>
      <c r="J77" s="622"/>
      <c r="K77" s="622"/>
    </row>
    <row r="78" spans="1:11" ht="12.75">
      <c r="A78" s="622"/>
      <c r="B78" s="622"/>
      <c r="C78" s="622"/>
      <c r="D78" s="622"/>
      <c r="E78" s="622"/>
      <c r="F78" s="622"/>
      <c r="G78" s="622"/>
      <c r="H78" s="622"/>
      <c r="I78" s="622"/>
      <c r="J78" s="622"/>
      <c r="K78" s="622"/>
    </row>
    <row r="79" spans="1:11" ht="12.75">
      <c r="A79" s="622"/>
      <c r="B79" s="622"/>
      <c r="C79" s="622"/>
      <c r="D79" s="622"/>
      <c r="E79" s="622"/>
      <c r="F79" s="622"/>
      <c r="G79" s="622"/>
      <c r="H79" s="622"/>
      <c r="I79" s="622"/>
      <c r="J79" s="622"/>
      <c r="K79" s="622"/>
    </row>
    <row r="80" spans="1:11" ht="12.75">
      <c r="A80" s="622"/>
      <c r="B80" s="622"/>
      <c r="C80" s="622"/>
      <c r="D80" s="622"/>
      <c r="E80" s="622"/>
      <c r="F80" s="622"/>
      <c r="G80" s="622"/>
      <c r="H80" s="622"/>
      <c r="I80" s="622"/>
      <c r="J80" s="622"/>
      <c r="K80" s="622"/>
    </row>
    <row r="81" spans="1:11" ht="12.75">
      <c r="A81" s="622"/>
      <c r="B81" s="622"/>
      <c r="C81" s="622"/>
      <c r="D81" s="622"/>
      <c r="E81" s="622"/>
      <c r="F81" s="622"/>
      <c r="G81" s="622"/>
      <c r="H81" s="622"/>
      <c r="I81" s="622"/>
      <c r="J81" s="622"/>
      <c r="K81" s="622"/>
    </row>
    <row r="82" spans="1:11" ht="12.75">
      <c r="A82" s="622"/>
      <c r="B82" s="622"/>
      <c r="C82" s="622"/>
      <c r="D82" s="622"/>
      <c r="E82" s="622"/>
      <c r="F82" s="622"/>
      <c r="G82" s="622"/>
      <c r="H82" s="622"/>
      <c r="I82" s="622"/>
      <c r="J82" s="622"/>
      <c r="K82" s="622"/>
    </row>
    <row r="83" spans="1:11" ht="12.75">
      <c r="A83" s="622"/>
      <c r="B83" s="622"/>
      <c r="C83" s="622"/>
      <c r="D83" s="622"/>
      <c r="E83" s="622"/>
      <c r="F83" s="622"/>
      <c r="G83" s="622"/>
      <c r="H83" s="622"/>
      <c r="I83" s="622"/>
      <c r="J83" s="622"/>
      <c r="K83" s="622"/>
    </row>
    <row r="84" spans="1:11" ht="12.75">
      <c r="A84" s="622"/>
      <c r="B84" s="622"/>
      <c r="C84" s="622"/>
      <c r="D84" s="622"/>
      <c r="E84" s="622"/>
      <c r="F84" s="622"/>
      <c r="G84" s="622"/>
      <c r="H84" s="622"/>
      <c r="I84" s="622"/>
      <c r="J84" s="622"/>
      <c r="K84" s="622"/>
    </row>
    <row r="85" spans="1:11" ht="12.75">
      <c r="A85" s="622"/>
      <c r="B85" s="622"/>
      <c r="C85" s="622"/>
      <c r="D85" s="622"/>
      <c r="E85" s="622"/>
      <c r="F85" s="622"/>
      <c r="G85" s="622"/>
      <c r="H85" s="622"/>
      <c r="I85" s="622"/>
      <c r="J85" s="622"/>
      <c r="K85" s="622"/>
    </row>
    <row r="86" spans="1:11" ht="12.75">
      <c r="A86" s="622"/>
      <c r="B86" s="622"/>
      <c r="C86" s="622"/>
      <c r="D86" s="622"/>
      <c r="E86" s="622"/>
      <c r="F86" s="622"/>
      <c r="G86" s="622"/>
      <c r="H86" s="622"/>
      <c r="I86" s="622"/>
      <c r="J86" s="622"/>
      <c r="K86" s="622"/>
    </row>
    <row r="87" spans="1:11" ht="12.75">
      <c r="A87" s="622"/>
      <c r="B87" s="622"/>
      <c r="C87" s="622"/>
      <c r="D87" s="622"/>
      <c r="E87" s="622"/>
      <c r="F87" s="622"/>
      <c r="G87" s="622"/>
      <c r="H87" s="622"/>
      <c r="I87" s="622"/>
      <c r="J87" s="622"/>
      <c r="K87" s="622"/>
    </row>
    <row r="88" spans="1:11" ht="12.75">
      <c r="A88" s="622"/>
      <c r="B88" s="622"/>
      <c r="C88" s="622"/>
      <c r="D88" s="622"/>
      <c r="E88" s="622"/>
      <c r="F88" s="622"/>
      <c r="G88" s="622"/>
      <c r="H88" s="622"/>
      <c r="I88" s="622"/>
      <c r="J88" s="622"/>
      <c r="K88" s="622"/>
    </row>
    <row r="89" spans="1:11" ht="12.75">
      <c r="A89" s="622"/>
      <c r="B89" s="622"/>
      <c r="C89" s="622"/>
      <c r="D89" s="622"/>
      <c r="E89" s="622"/>
      <c r="F89" s="622"/>
      <c r="G89" s="622"/>
      <c r="H89" s="622"/>
      <c r="I89" s="622"/>
      <c r="J89" s="622"/>
      <c r="K89" s="622"/>
    </row>
    <row r="90" spans="1:11" ht="12.75">
      <c r="A90" s="622"/>
      <c r="B90" s="622"/>
      <c r="C90" s="622"/>
      <c r="D90" s="622"/>
      <c r="E90" s="622"/>
      <c r="F90" s="622"/>
      <c r="G90" s="622"/>
      <c r="H90" s="622"/>
      <c r="I90" s="622"/>
      <c r="J90" s="622"/>
      <c r="K90" s="622"/>
    </row>
    <row r="91" spans="1:11" ht="12.75">
      <c r="A91" s="622"/>
      <c r="B91" s="622"/>
      <c r="C91" s="622"/>
      <c r="D91" s="622"/>
      <c r="E91" s="622"/>
      <c r="F91" s="622"/>
      <c r="G91" s="622"/>
      <c r="H91" s="622"/>
      <c r="I91" s="622"/>
      <c r="J91" s="622"/>
      <c r="K91" s="622"/>
    </row>
    <row r="92" spans="1:11" ht="12.75">
      <c r="A92" s="622"/>
      <c r="B92" s="622"/>
      <c r="C92" s="622"/>
      <c r="D92" s="622"/>
      <c r="E92" s="622"/>
      <c r="F92" s="622"/>
      <c r="G92" s="622"/>
      <c r="H92" s="622"/>
      <c r="I92" s="622"/>
      <c r="J92" s="622"/>
      <c r="K92" s="622"/>
    </row>
    <row r="93" spans="1:11" ht="12.75">
      <c r="A93" s="622"/>
      <c r="B93" s="622"/>
      <c r="C93" s="622"/>
      <c r="D93" s="622"/>
      <c r="E93" s="622"/>
      <c r="F93" s="622"/>
      <c r="G93" s="622"/>
      <c r="H93" s="622"/>
      <c r="I93" s="622"/>
      <c r="J93" s="622"/>
      <c r="K93" s="622"/>
    </row>
    <row r="94" spans="1:11" ht="12.75">
      <c r="A94" s="622"/>
      <c r="B94" s="622"/>
      <c r="C94" s="622"/>
      <c r="D94" s="622"/>
      <c r="E94" s="622"/>
      <c r="F94" s="622"/>
      <c r="G94" s="622"/>
      <c r="H94" s="622"/>
      <c r="I94" s="622"/>
      <c r="J94" s="622"/>
      <c r="K94" s="622"/>
    </row>
    <row r="95" spans="1:11" ht="12.75">
      <c r="A95" s="622"/>
      <c r="B95" s="622"/>
      <c r="C95" s="622"/>
      <c r="D95" s="622"/>
      <c r="E95" s="622"/>
      <c r="F95" s="622"/>
      <c r="G95" s="622"/>
      <c r="H95" s="622"/>
      <c r="I95" s="622"/>
      <c r="J95" s="622"/>
      <c r="K95" s="622"/>
    </row>
    <row r="96" spans="1:11" ht="12.75">
      <c r="A96" s="622"/>
      <c r="B96" s="622"/>
      <c r="C96" s="622"/>
      <c r="D96" s="622"/>
      <c r="E96" s="622"/>
      <c r="F96" s="622"/>
      <c r="G96" s="622"/>
      <c r="H96" s="622"/>
      <c r="I96" s="622"/>
      <c r="J96" s="622"/>
      <c r="K96" s="622"/>
    </row>
    <row r="97" spans="1:11" ht="12.75">
      <c r="A97" s="622"/>
      <c r="B97" s="622"/>
      <c r="C97" s="622"/>
      <c r="D97" s="622"/>
      <c r="E97" s="622"/>
      <c r="F97" s="622"/>
      <c r="G97" s="622"/>
      <c r="H97" s="622"/>
      <c r="I97" s="622"/>
      <c r="J97" s="622"/>
      <c r="K97" s="622"/>
    </row>
    <row r="98" spans="1:11" ht="12.75">
      <c r="A98" s="622"/>
      <c r="B98" s="622"/>
      <c r="C98" s="622"/>
      <c r="D98" s="622"/>
      <c r="E98" s="622"/>
      <c r="F98" s="622"/>
      <c r="G98" s="622"/>
      <c r="H98" s="622"/>
      <c r="I98" s="622"/>
      <c r="J98" s="622"/>
      <c r="K98" s="622"/>
    </row>
    <row r="99" spans="1:11" ht="12.75">
      <c r="A99" s="622"/>
      <c r="B99" s="622"/>
      <c r="C99" s="622"/>
      <c r="D99" s="622"/>
      <c r="E99" s="622"/>
      <c r="F99" s="622"/>
      <c r="G99" s="622"/>
      <c r="H99" s="622"/>
      <c r="I99" s="622"/>
      <c r="J99" s="622"/>
      <c r="K99" s="622"/>
    </row>
    <row r="100" spans="1:11" ht="12.75">
      <c r="A100" s="622"/>
      <c r="B100" s="622"/>
      <c r="C100" s="622"/>
      <c r="D100" s="622"/>
      <c r="E100" s="622"/>
      <c r="F100" s="622"/>
      <c r="G100" s="622"/>
      <c r="H100" s="622"/>
      <c r="I100" s="622"/>
      <c r="J100" s="622"/>
      <c r="K100" s="622"/>
    </row>
    <row r="101" spans="1:11" ht="12.75">
      <c r="A101" s="622"/>
      <c r="B101" s="622"/>
      <c r="C101" s="622"/>
      <c r="D101" s="622"/>
      <c r="E101" s="622"/>
      <c r="F101" s="622"/>
      <c r="G101" s="622"/>
      <c r="H101" s="622"/>
      <c r="I101" s="622"/>
      <c r="J101" s="622"/>
      <c r="K101" s="622"/>
    </row>
    <row r="102" spans="1:11" ht="12.75">
      <c r="A102" s="622"/>
      <c r="B102" s="622"/>
      <c r="C102" s="622"/>
      <c r="D102" s="622"/>
      <c r="E102" s="622"/>
      <c r="F102" s="622"/>
      <c r="G102" s="622"/>
      <c r="H102" s="622"/>
      <c r="I102" s="622"/>
      <c r="J102" s="622"/>
      <c r="K102" s="622"/>
    </row>
    <row r="103" spans="1:11" ht="12.75">
      <c r="A103" s="622"/>
      <c r="B103" s="622"/>
      <c r="C103" s="622"/>
      <c r="D103" s="622"/>
      <c r="E103" s="622"/>
      <c r="F103" s="622"/>
      <c r="G103" s="622"/>
      <c r="H103" s="622"/>
      <c r="I103" s="622"/>
      <c r="J103" s="622"/>
      <c r="K103" s="622"/>
    </row>
    <row r="104" spans="1:11" ht="12.75">
      <c r="A104" s="622"/>
      <c r="B104" s="622"/>
      <c r="C104" s="622"/>
      <c r="D104" s="622"/>
      <c r="E104" s="622"/>
      <c r="F104" s="622"/>
      <c r="G104" s="622"/>
      <c r="H104" s="622"/>
      <c r="I104" s="622"/>
      <c r="J104" s="622"/>
      <c r="K104" s="622"/>
    </row>
    <row r="105" spans="1:11" ht="12.75">
      <c r="A105" s="622"/>
      <c r="B105" s="622"/>
      <c r="C105" s="622"/>
      <c r="D105" s="622"/>
      <c r="E105" s="622"/>
      <c r="F105" s="622"/>
      <c r="G105" s="622"/>
      <c r="H105" s="622"/>
      <c r="I105" s="622"/>
      <c r="J105" s="622"/>
      <c r="K105" s="622"/>
    </row>
    <row r="106" spans="1:11" ht="12.75">
      <c r="A106" s="622"/>
      <c r="B106" s="622"/>
      <c r="C106" s="622"/>
      <c r="D106" s="622"/>
      <c r="E106" s="622"/>
      <c r="F106" s="622"/>
      <c r="G106" s="622"/>
      <c r="H106" s="622"/>
      <c r="I106" s="622"/>
      <c r="J106" s="622"/>
      <c r="K106" s="622"/>
    </row>
    <row r="107" spans="1:11" ht="12.75">
      <c r="A107" s="622"/>
      <c r="B107" s="622"/>
      <c r="C107" s="622"/>
      <c r="D107" s="622"/>
      <c r="E107" s="622"/>
      <c r="F107" s="622"/>
      <c r="G107" s="622"/>
      <c r="H107" s="622"/>
      <c r="I107" s="622"/>
      <c r="J107" s="622"/>
      <c r="K107" s="622"/>
    </row>
    <row r="108" spans="1:11" ht="12.75">
      <c r="A108" s="622"/>
      <c r="B108" s="622"/>
      <c r="C108" s="622"/>
      <c r="D108" s="622"/>
      <c r="E108" s="622"/>
      <c r="F108" s="622"/>
      <c r="G108" s="622"/>
      <c r="H108" s="622"/>
      <c r="I108" s="622"/>
      <c r="J108" s="622"/>
      <c r="K108" s="622"/>
    </row>
    <row r="109" spans="1:11" ht="12.75">
      <c r="A109" s="622"/>
      <c r="B109" s="622"/>
      <c r="C109" s="622"/>
      <c r="D109" s="622"/>
      <c r="E109" s="622"/>
      <c r="F109" s="622"/>
      <c r="G109" s="622"/>
      <c r="H109" s="622"/>
      <c r="I109" s="622"/>
      <c r="J109" s="622"/>
      <c r="K109" s="622"/>
    </row>
    <row r="110" spans="1:11" ht="12.75">
      <c r="A110" s="622"/>
      <c r="B110" s="622"/>
      <c r="C110" s="622"/>
      <c r="D110" s="622"/>
      <c r="E110" s="622"/>
      <c r="F110" s="622"/>
      <c r="G110" s="622"/>
      <c r="H110" s="622"/>
      <c r="I110" s="622"/>
      <c r="J110" s="622"/>
      <c r="K110" s="622"/>
    </row>
    <row r="111" spans="1:11" ht="12.75">
      <c r="A111" s="622"/>
      <c r="B111" s="622"/>
      <c r="C111" s="622"/>
      <c r="D111" s="622"/>
      <c r="E111" s="622"/>
      <c r="F111" s="622"/>
      <c r="G111" s="622"/>
      <c r="H111" s="622"/>
      <c r="I111" s="622"/>
      <c r="J111" s="622"/>
      <c r="K111" s="622"/>
    </row>
    <row r="112" spans="1:11" ht="12.75">
      <c r="A112" s="622"/>
      <c r="B112" s="622"/>
      <c r="C112" s="622"/>
      <c r="D112" s="622"/>
      <c r="E112" s="622"/>
      <c r="F112" s="622"/>
      <c r="G112" s="622"/>
      <c r="H112" s="622"/>
      <c r="I112" s="622"/>
      <c r="J112" s="622"/>
      <c r="K112" s="622"/>
    </row>
    <row r="113" spans="1:11" ht="12.75">
      <c r="A113" s="622"/>
      <c r="B113" s="622"/>
      <c r="C113" s="622"/>
      <c r="D113" s="622"/>
      <c r="E113" s="622"/>
      <c r="F113" s="622"/>
      <c r="G113" s="622"/>
      <c r="H113" s="622"/>
      <c r="I113" s="622"/>
      <c r="J113" s="622"/>
      <c r="K113" s="622"/>
    </row>
    <row r="114" spans="1:11" ht="12.75">
      <c r="A114" s="622"/>
      <c r="B114" s="622"/>
      <c r="C114" s="622"/>
      <c r="D114" s="622"/>
      <c r="E114" s="622"/>
      <c r="F114" s="622"/>
      <c r="G114" s="622"/>
      <c r="H114" s="622"/>
      <c r="I114" s="622"/>
      <c r="J114" s="622"/>
      <c r="K114" s="622"/>
    </row>
    <row r="115" spans="1:11" ht="12.75">
      <c r="A115" s="622"/>
      <c r="B115" s="622"/>
      <c r="C115" s="622"/>
      <c r="D115" s="622"/>
      <c r="E115" s="622"/>
      <c r="F115" s="622"/>
      <c r="G115" s="622"/>
      <c r="H115" s="622"/>
      <c r="I115" s="622"/>
      <c r="J115" s="622"/>
      <c r="K115" s="622"/>
    </row>
    <row r="116" spans="1:11" ht="12.75">
      <c r="A116" s="622"/>
      <c r="B116" s="622"/>
      <c r="C116" s="622"/>
      <c r="D116" s="622"/>
      <c r="E116" s="622"/>
      <c r="F116" s="622"/>
      <c r="G116" s="622"/>
      <c r="H116" s="622"/>
      <c r="I116" s="622"/>
      <c r="J116" s="622"/>
      <c r="K116" s="622"/>
    </row>
    <row r="117" spans="1:11" ht="12.75">
      <c r="A117" s="622"/>
      <c r="B117" s="622"/>
      <c r="C117" s="622"/>
      <c r="D117" s="622"/>
      <c r="E117" s="622"/>
      <c r="F117" s="622"/>
      <c r="G117" s="622"/>
      <c r="H117" s="622"/>
      <c r="I117" s="622"/>
      <c r="J117" s="622"/>
      <c r="K117" s="622"/>
    </row>
    <row r="118" spans="1:11" ht="12.75">
      <c r="A118" s="622"/>
      <c r="B118" s="622"/>
      <c r="C118" s="622"/>
      <c r="D118" s="622"/>
      <c r="E118" s="622"/>
      <c r="F118" s="622"/>
      <c r="G118" s="622"/>
      <c r="H118" s="622"/>
      <c r="I118" s="622"/>
      <c r="J118" s="622"/>
      <c r="K118" s="622"/>
    </row>
    <row r="119" spans="1:11" ht="12.75">
      <c r="A119" s="622"/>
      <c r="B119" s="622"/>
      <c r="C119" s="622"/>
      <c r="D119" s="622"/>
      <c r="E119" s="622"/>
      <c r="F119" s="622"/>
      <c r="G119" s="622"/>
      <c r="H119" s="622"/>
      <c r="I119" s="622"/>
      <c r="J119" s="622"/>
      <c r="K119" s="622"/>
    </row>
    <row r="120" spans="1:11" ht="12.75">
      <c r="A120" s="622"/>
      <c r="B120" s="622"/>
      <c r="C120" s="622"/>
      <c r="D120" s="622"/>
      <c r="E120" s="622"/>
      <c r="F120" s="622"/>
      <c r="G120" s="622"/>
      <c r="H120" s="622"/>
      <c r="I120" s="622"/>
      <c r="J120" s="622"/>
      <c r="K120" s="622"/>
    </row>
    <row r="121" spans="1:11" ht="12.75">
      <c r="A121" s="622"/>
      <c r="B121" s="622"/>
      <c r="C121" s="622"/>
      <c r="D121" s="622"/>
      <c r="E121" s="622"/>
      <c r="F121" s="622"/>
      <c r="G121" s="622"/>
      <c r="H121" s="622"/>
      <c r="I121" s="622"/>
      <c r="J121" s="622"/>
      <c r="K121" s="622"/>
    </row>
    <row r="122" spans="1:11" ht="12.75">
      <c r="A122" s="622"/>
      <c r="B122" s="622"/>
      <c r="C122" s="622"/>
      <c r="D122" s="622"/>
      <c r="E122" s="622"/>
      <c r="F122" s="622"/>
      <c r="G122" s="622"/>
      <c r="H122" s="622"/>
      <c r="I122" s="622"/>
      <c r="J122" s="622"/>
      <c r="K122" s="622"/>
    </row>
    <row r="123" spans="1:11" ht="12.75">
      <c r="A123" s="622"/>
      <c r="B123" s="622"/>
      <c r="C123" s="622"/>
      <c r="D123" s="622"/>
      <c r="E123" s="622"/>
      <c r="F123" s="622"/>
      <c r="G123" s="622"/>
      <c r="H123" s="622"/>
      <c r="I123" s="622"/>
      <c r="J123" s="622"/>
      <c r="K123" s="622"/>
    </row>
    <row r="124" spans="1:11" ht="12.75">
      <c r="A124" s="622"/>
      <c r="B124" s="622"/>
      <c r="C124" s="622"/>
      <c r="D124" s="622"/>
      <c r="E124" s="622"/>
      <c r="F124" s="622"/>
      <c r="G124" s="622"/>
      <c r="H124" s="622"/>
      <c r="I124" s="622"/>
      <c r="J124" s="622"/>
      <c r="K124" s="622"/>
    </row>
    <row r="125" spans="1:11" ht="12.75">
      <c r="A125" s="622"/>
      <c r="B125" s="622"/>
      <c r="C125" s="622"/>
      <c r="D125" s="622"/>
      <c r="E125" s="622"/>
      <c r="F125" s="622"/>
      <c r="G125" s="622"/>
      <c r="H125" s="622"/>
      <c r="I125" s="622"/>
      <c r="J125" s="622"/>
      <c r="K125" s="622"/>
    </row>
    <row r="126" spans="1:11" ht="12.75">
      <c r="A126" s="622"/>
      <c r="B126" s="622"/>
      <c r="C126" s="622"/>
      <c r="D126" s="622"/>
      <c r="E126" s="622"/>
      <c r="F126" s="622"/>
      <c r="G126" s="622"/>
      <c r="H126" s="622"/>
      <c r="I126" s="622"/>
      <c r="J126" s="622"/>
      <c r="K126" s="622"/>
    </row>
    <row r="127" spans="1:11" ht="12.75">
      <c r="A127" s="622"/>
      <c r="B127" s="622"/>
      <c r="C127" s="622"/>
      <c r="D127" s="622"/>
      <c r="E127" s="622"/>
      <c r="F127" s="622"/>
      <c r="G127" s="622"/>
      <c r="H127" s="622"/>
      <c r="I127" s="622"/>
      <c r="J127" s="622"/>
      <c r="K127" s="622"/>
    </row>
    <row r="128" spans="1:11" ht="12.75">
      <c r="A128" s="622"/>
      <c r="B128" s="622"/>
      <c r="C128" s="622"/>
      <c r="D128" s="622"/>
      <c r="E128" s="622"/>
      <c r="F128" s="622"/>
      <c r="G128" s="622"/>
      <c r="H128" s="622"/>
      <c r="I128" s="622"/>
      <c r="J128" s="622"/>
      <c r="K128" s="622"/>
    </row>
    <row r="129" spans="1:11" ht="12.75">
      <c r="A129" s="622"/>
      <c r="B129" s="622"/>
      <c r="C129" s="622"/>
      <c r="D129" s="622"/>
      <c r="E129" s="622"/>
      <c r="F129" s="622"/>
      <c r="G129" s="622"/>
      <c r="H129" s="622"/>
      <c r="I129" s="622"/>
      <c r="J129" s="622"/>
      <c r="K129" s="622"/>
    </row>
    <row r="130" spans="1:11" ht="12.75">
      <c r="A130" s="622"/>
      <c r="B130" s="622"/>
      <c r="C130" s="622"/>
      <c r="D130" s="622"/>
      <c r="E130" s="622"/>
      <c r="F130" s="622"/>
      <c r="G130" s="622"/>
      <c r="H130" s="622"/>
      <c r="I130" s="622"/>
      <c r="J130" s="622"/>
      <c r="K130" s="622"/>
    </row>
    <row r="131" spans="1:11" ht="12.75">
      <c r="A131" s="622"/>
      <c r="B131" s="622"/>
      <c r="C131" s="622"/>
      <c r="D131" s="622"/>
      <c r="E131" s="622"/>
      <c r="F131" s="622"/>
      <c r="G131" s="622"/>
      <c r="H131" s="622"/>
      <c r="I131" s="622"/>
      <c r="J131" s="622"/>
      <c r="K131" s="622"/>
    </row>
    <row r="132" spans="1:11" ht="12.75">
      <c r="A132" s="622"/>
      <c r="B132" s="622"/>
      <c r="C132" s="622"/>
      <c r="D132" s="622"/>
      <c r="E132" s="622"/>
      <c r="F132" s="622"/>
      <c r="G132" s="622"/>
      <c r="H132" s="622"/>
      <c r="I132" s="622"/>
      <c r="J132" s="622"/>
      <c r="K132" s="622"/>
    </row>
    <row r="133" spans="1:11" ht="12.75">
      <c r="A133" s="622"/>
      <c r="B133" s="622"/>
      <c r="C133" s="622"/>
      <c r="D133" s="622"/>
      <c r="E133" s="622"/>
      <c r="F133" s="622"/>
      <c r="G133" s="622"/>
      <c r="H133" s="622"/>
      <c r="I133" s="622"/>
      <c r="J133" s="622"/>
      <c r="K133" s="622"/>
    </row>
    <row r="134" spans="1:11" ht="12.75">
      <c r="A134" s="622"/>
      <c r="B134" s="622"/>
      <c r="C134" s="622"/>
      <c r="D134" s="622"/>
      <c r="E134" s="622"/>
      <c r="F134" s="622"/>
      <c r="G134" s="622"/>
      <c r="H134" s="622"/>
      <c r="I134" s="622"/>
      <c r="J134" s="622"/>
      <c r="K134" s="622"/>
    </row>
    <row r="135" spans="1:11" ht="12.75">
      <c r="A135" s="622"/>
      <c r="B135" s="622"/>
      <c r="C135" s="622"/>
      <c r="D135" s="622"/>
      <c r="E135" s="622"/>
      <c r="F135" s="622"/>
      <c r="G135" s="622"/>
      <c r="H135" s="622"/>
      <c r="I135" s="622"/>
      <c r="J135" s="622"/>
      <c r="K135" s="622"/>
    </row>
  </sheetData>
  <mergeCells count="67">
    <mergeCell ref="A1:K1"/>
    <mergeCell ref="B2:G2"/>
    <mergeCell ref="H2:K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A25:K25"/>
    <mergeCell ref="A26:I26"/>
    <mergeCell ref="J26:K27"/>
    <mergeCell ref="B27:C28"/>
    <mergeCell ref="D27:I27"/>
    <mergeCell ref="D28:K28"/>
    <mergeCell ref="A29:K29"/>
    <mergeCell ref="C30:D30"/>
    <mergeCell ref="I30:J30"/>
    <mergeCell ref="B31:E31"/>
    <mergeCell ref="F31:K31"/>
    <mergeCell ref="B32:F32"/>
    <mergeCell ref="I32:J32"/>
    <mergeCell ref="A33:K33"/>
    <mergeCell ref="A34:K34"/>
    <mergeCell ref="A35:I35"/>
    <mergeCell ref="J35:K36"/>
    <mergeCell ref="B36:C37"/>
    <mergeCell ref="D36:I36"/>
    <mergeCell ref="D37:K3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1"/>
  <sheetViews>
    <sheetView showGridLines="0" workbookViewId="0" topLeftCell="A1">
      <selection activeCell="F14" sqref="F14"/>
    </sheetView>
  </sheetViews>
  <sheetFormatPr defaultColWidth="9.00390625" defaultRowHeight="12.75"/>
  <cols>
    <col min="1" max="1" width="2.125" style="435" customWidth="1"/>
    <col min="2" max="2" width="8.75390625" style="435" customWidth="1"/>
    <col min="3" max="3" width="9.875" style="435" customWidth="1"/>
    <col min="4" max="4" width="1.00390625" style="435" customWidth="1"/>
    <col min="5" max="5" width="10.875" style="435" customWidth="1"/>
    <col min="6" max="6" width="54.625" style="435" customWidth="1"/>
    <col min="7" max="8" width="22.875" style="435" customWidth="1"/>
    <col min="9" max="9" width="9.875" style="435" customWidth="1"/>
    <col min="10" max="10" width="13.00390625" style="435" customWidth="1"/>
    <col min="11" max="11" width="1.00390625" style="435" customWidth="1"/>
    <col min="12" max="16384" width="8.00390625" style="435" customWidth="1"/>
  </cols>
  <sheetData>
    <row r="1" spans="1:11" ht="46.5" customHeight="1">
      <c r="A1" s="448"/>
      <c r="B1" s="448"/>
      <c r="C1" s="448"/>
      <c r="D1" s="448"/>
      <c r="E1" s="448"/>
      <c r="F1" s="448"/>
      <c r="G1" s="448"/>
      <c r="H1" s="448"/>
      <c r="I1" s="448"/>
      <c r="J1" s="448"/>
      <c r="K1" s="448"/>
    </row>
    <row r="2" spans="1:11" ht="34.5" customHeight="1">
      <c r="A2" s="436"/>
      <c r="B2" s="449" t="s">
        <v>491</v>
      </c>
      <c r="C2" s="449"/>
      <c r="D2" s="449"/>
      <c r="E2" s="449"/>
      <c r="F2" s="449"/>
      <c r="G2" s="449"/>
      <c r="H2" s="448"/>
      <c r="I2" s="448"/>
      <c r="J2" s="448"/>
      <c r="K2" s="448"/>
    </row>
    <row r="3" spans="1:11" ht="16.5" customHeight="1">
      <c r="A3" s="436"/>
      <c r="B3" s="437" t="s">
        <v>37</v>
      </c>
      <c r="C3" s="450" t="s">
        <v>38</v>
      </c>
      <c r="D3" s="450"/>
      <c r="E3" s="437" t="s">
        <v>138</v>
      </c>
      <c r="F3" s="437" t="s">
        <v>312</v>
      </c>
      <c r="G3" s="437" t="s">
        <v>485</v>
      </c>
      <c r="H3" s="437" t="s">
        <v>486</v>
      </c>
      <c r="I3" s="450" t="s">
        <v>487</v>
      </c>
      <c r="J3" s="450"/>
      <c r="K3" s="436"/>
    </row>
    <row r="4" spans="1:11" ht="16.5" customHeight="1">
      <c r="A4" s="436"/>
      <c r="B4" s="438" t="s">
        <v>160</v>
      </c>
      <c r="C4" s="451"/>
      <c r="D4" s="451"/>
      <c r="E4" s="438"/>
      <c r="F4" s="439" t="s">
        <v>492</v>
      </c>
      <c r="G4" s="440" t="s">
        <v>493</v>
      </c>
      <c r="H4" s="440" t="s">
        <v>494</v>
      </c>
      <c r="I4" s="452" t="s">
        <v>495</v>
      </c>
      <c r="J4" s="452"/>
      <c r="K4" s="436"/>
    </row>
    <row r="5" spans="1:11" ht="16.5" customHeight="1">
      <c r="A5" s="436"/>
      <c r="B5" s="441"/>
      <c r="C5" s="453" t="s">
        <v>161</v>
      </c>
      <c r="D5" s="453"/>
      <c r="E5" s="443"/>
      <c r="F5" s="444" t="s">
        <v>496</v>
      </c>
      <c r="G5" s="445" t="s">
        <v>493</v>
      </c>
      <c r="H5" s="445" t="s">
        <v>497</v>
      </c>
      <c r="I5" s="454" t="s">
        <v>498</v>
      </c>
      <c r="J5" s="454"/>
      <c r="K5" s="436"/>
    </row>
    <row r="6" spans="1:11" ht="16.5" customHeight="1">
      <c r="A6" s="436"/>
      <c r="B6" s="446"/>
      <c r="C6" s="455"/>
      <c r="D6" s="455"/>
      <c r="E6" s="442" t="s">
        <v>201</v>
      </c>
      <c r="F6" s="444" t="s">
        <v>499</v>
      </c>
      <c r="G6" s="445" t="s">
        <v>500</v>
      </c>
      <c r="H6" s="445" t="s">
        <v>497</v>
      </c>
      <c r="I6" s="454" t="s">
        <v>501</v>
      </c>
      <c r="J6" s="454"/>
      <c r="K6" s="436"/>
    </row>
    <row r="7" spans="1:11" ht="16.5" customHeight="1">
      <c r="A7" s="436"/>
      <c r="B7" s="441"/>
      <c r="C7" s="453" t="s">
        <v>26</v>
      </c>
      <c r="D7" s="453"/>
      <c r="E7" s="443"/>
      <c r="F7" s="444" t="s">
        <v>502</v>
      </c>
      <c r="G7" s="445" t="s">
        <v>503</v>
      </c>
      <c r="H7" s="445" t="s">
        <v>497</v>
      </c>
      <c r="I7" s="454" t="s">
        <v>497</v>
      </c>
      <c r="J7" s="454"/>
      <c r="K7" s="436"/>
    </row>
    <row r="8" spans="1:11" ht="30" customHeight="1">
      <c r="A8" s="436"/>
      <c r="B8" s="446"/>
      <c r="C8" s="455"/>
      <c r="D8" s="455"/>
      <c r="E8" s="442" t="s">
        <v>139</v>
      </c>
      <c r="F8" s="444" t="s">
        <v>504</v>
      </c>
      <c r="G8" s="445" t="s">
        <v>503</v>
      </c>
      <c r="H8" s="445" t="s">
        <v>497</v>
      </c>
      <c r="I8" s="454" t="s">
        <v>497</v>
      </c>
      <c r="J8" s="454"/>
      <c r="K8" s="436"/>
    </row>
    <row r="9" spans="1:11" ht="16.5" customHeight="1">
      <c r="A9" s="436"/>
      <c r="B9" s="438" t="s">
        <v>19</v>
      </c>
      <c r="C9" s="451"/>
      <c r="D9" s="451"/>
      <c r="E9" s="438"/>
      <c r="F9" s="439" t="s">
        <v>505</v>
      </c>
      <c r="G9" s="440" t="s">
        <v>506</v>
      </c>
      <c r="H9" s="440" t="s">
        <v>507</v>
      </c>
      <c r="I9" s="452" t="s">
        <v>508</v>
      </c>
      <c r="J9" s="452"/>
      <c r="K9" s="436"/>
    </row>
    <row r="10" spans="1:11" ht="16.5" customHeight="1">
      <c r="A10" s="436"/>
      <c r="B10" s="441"/>
      <c r="C10" s="453" t="s">
        <v>20</v>
      </c>
      <c r="D10" s="453"/>
      <c r="E10" s="443"/>
      <c r="F10" s="444" t="s">
        <v>509</v>
      </c>
      <c r="G10" s="445" t="s">
        <v>510</v>
      </c>
      <c r="H10" s="445" t="s">
        <v>507</v>
      </c>
      <c r="I10" s="454" t="s">
        <v>511</v>
      </c>
      <c r="J10" s="454"/>
      <c r="K10" s="436"/>
    </row>
    <row r="11" spans="1:11" ht="16.5" customHeight="1">
      <c r="A11" s="436"/>
      <c r="B11" s="446"/>
      <c r="C11" s="455"/>
      <c r="D11" s="455"/>
      <c r="E11" s="442" t="s">
        <v>159</v>
      </c>
      <c r="F11" s="444" t="s">
        <v>512</v>
      </c>
      <c r="G11" s="445" t="s">
        <v>513</v>
      </c>
      <c r="H11" s="445" t="s">
        <v>507</v>
      </c>
      <c r="I11" s="454" t="s">
        <v>514</v>
      </c>
      <c r="J11" s="454"/>
      <c r="K11" s="436"/>
    </row>
    <row r="12" spans="1:11" ht="16.5" customHeight="1">
      <c r="A12" s="436"/>
      <c r="B12" s="438" t="s">
        <v>515</v>
      </c>
      <c r="C12" s="451"/>
      <c r="D12" s="451"/>
      <c r="E12" s="438"/>
      <c r="F12" s="439" t="s">
        <v>516</v>
      </c>
      <c r="G12" s="440" t="s">
        <v>517</v>
      </c>
      <c r="H12" s="440" t="s">
        <v>518</v>
      </c>
      <c r="I12" s="452" t="s">
        <v>519</v>
      </c>
      <c r="J12" s="452"/>
      <c r="K12" s="436"/>
    </row>
    <row r="13" spans="1:11" ht="16.5" customHeight="1">
      <c r="A13" s="436"/>
      <c r="B13" s="441"/>
      <c r="C13" s="453" t="s">
        <v>308</v>
      </c>
      <c r="D13" s="453"/>
      <c r="E13" s="443"/>
      <c r="F13" s="444" t="s">
        <v>520</v>
      </c>
      <c r="G13" s="445" t="s">
        <v>521</v>
      </c>
      <c r="H13" s="445" t="s">
        <v>522</v>
      </c>
      <c r="I13" s="454" t="s">
        <v>523</v>
      </c>
      <c r="J13" s="454"/>
      <c r="K13" s="436"/>
    </row>
    <row r="14" spans="1:11" ht="16.5" customHeight="1">
      <c r="A14" s="436"/>
      <c r="B14" s="446"/>
      <c r="C14" s="455"/>
      <c r="D14" s="455"/>
      <c r="E14" s="442" t="s">
        <v>218</v>
      </c>
      <c r="F14" s="444" t="s">
        <v>524</v>
      </c>
      <c r="G14" s="445" t="s">
        <v>503</v>
      </c>
      <c r="H14" s="445" t="s">
        <v>525</v>
      </c>
      <c r="I14" s="454" t="s">
        <v>525</v>
      </c>
      <c r="J14" s="454"/>
      <c r="K14" s="436"/>
    </row>
    <row r="15" spans="1:11" ht="16.5" customHeight="1">
      <c r="A15" s="436"/>
      <c r="B15" s="446"/>
      <c r="C15" s="455"/>
      <c r="D15" s="455"/>
      <c r="E15" s="442" t="s">
        <v>202</v>
      </c>
      <c r="F15" s="444" t="s">
        <v>524</v>
      </c>
      <c r="G15" s="445" t="s">
        <v>503</v>
      </c>
      <c r="H15" s="445" t="s">
        <v>526</v>
      </c>
      <c r="I15" s="454" t="s">
        <v>526</v>
      </c>
      <c r="J15" s="454"/>
      <c r="K15" s="436"/>
    </row>
    <row r="16" spans="1:11" ht="16.5" customHeight="1">
      <c r="A16" s="436"/>
      <c r="B16" s="446"/>
      <c r="C16" s="455"/>
      <c r="D16" s="455"/>
      <c r="E16" s="442" t="s">
        <v>159</v>
      </c>
      <c r="F16" s="444" t="s">
        <v>512</v>
      </c>
      <c r="G16" s="445" t="s">
        <v>527</v>
      </c>
      <c r="H16" s="445" t="s">
        <v>528</v>
      </c>
      <c r="I16" s="454" t="s">
        <v>529</v>
      </c>
      <c r="J16" s="454"/>
      <c r="K16" s="436"/>
    </row>
    <row r="17" spans="1:11" ht="16.5" customHeight="1">
      <c r="A17" s="436"/>
      <c r="B17" s="446"/>
      <c r="C17" s="455"/>
      <c r="D17" s="455"/>
      <c r="E17" s="442" t="s">
        <v>269</v>
      </c>
      <c r="F17" s="444" t="s">
        <v>530</v>
      </c>
      <c r="G17" s="445" t="s">
        <v>531</v>
      </c>
      <c r="H17" s="445" t="s">
        <v>532</v>
      </c>
      <c r="I17" s="454" t="s">
        <v>533</v>
      </c>
      <c r="J17" s="454"/>
      <c r="K17" s="436"/>
    </row>
    <row r="18" spans="1:11" ht="16.5" customHeight="1">
      <c r="A18" s="436"/>
      <c r="B18" s="446"/>
      <c r="C18" s="455"/>
      <c r="D18" s="455"/>
      <c r="E18" s="442" t="s">
        <v>220</v>
      </c>
      <c r="F18" s="444" t="s">
        <v>530</v>
      </c>
      <c r="G18" s="445" t="s">
        <v>503</v>
      </c>
      <c r="H18" s="445" t="s">
        <v>534</v>
      </c>
      <c r="I18" s="454" t="s">
        <v>534</v>
      </c>
      <c r="J18" s="454"/>
      <c r="K18" s="436"/>
    </row>
    <row r="19" spans="1:11" ht="16.5" customHeight="1">
      <c r="A19" s="436"/>
      <c r="B19" s="446"/>
      <c r="C19" s="455"/>
      <c r="D19" s="455"/>
      <c r="E19" s="442" t="s">
        <v>158</v>
      </c>
      <c r="F19" s="444" t="s">
        <v>530</v>
      </c>
      <c r="G19" s="445" t="s">
        <v>503</v>
      </c>
      <c r="H19" s="445" t="s">
        <v>535</v>
      </c>
      <c r="I19" s="454" t="s">
        <v>535</v>
      </c>
      <c r="J19" s="454"/>
      <c r="K19" s="436"/>
    </row>
    <row r="20" spans="1:11" ht="16.5" customHeight="1">
      <c r="A20" s="436"/>
      <c r="B20" s="446"/>
      <c r="C20" s="455"/>
      <c r="D20" s="455"/>
      <c r="E20" s="442" t="s">
        <v>298</v>
      </c>
      <c r="F20" s="444" t="s">
        <v>536</v>
      </c>
      <c r="G20" s="445" t="s">
        <v>503</v>
      </c>
      <c r="H20" s="445" t="s">
        <v>537</v>
      </c>
      <c r="I20" s="454" t="s">
        <v>537</v>
      </c>
      <c r="J20" s="454"/>
      <c r="K20" s="436"/>
    </row>
    <row r="21" spans="1:11" ht="16.5" customHeight="1">
      <c r="A21" s="436"/>
      <c r="B21" s="446"/>
      <c r="C21" s="455"/>
      <c r="D21" s="455"/>
      <c r="E21" s="442" t="s">
        <v>299</v>
      </c>
      <c r="F21" s="444" t="s">
        <v>536</v>
      </c>
      <c r="G21" s="445" t="s">
        <v>503</v>
      </c>
      <c r="H21" s="445" t="s">
        <v>538</v>
      </c>
      <c r="I21" s="454" t="s">
        <v>538</v>
      </c>
      <c r="J21" s="454"/>
      <c r="K21" s="436"/>
    </row>
    <row r="22" spans="1:11" ht="19.5" customHeight="1">
      <c r="A22" s="436"/>
      <c r="B22" s="446"/>
      <c r="C22" s="455"/>
      <c r="D22" s="455"/>
      <c r="E22" s="442" t="s">
        <v>295</v>
      </c>
      <c r="F22" s="444" t="s">
        <v>539</v>
      </c>
      <c r="G22" s="445" t="s">
        <v>503</v>
      </c>
      <c r="H22" s="445" t="s">
        <v>540</v>
      </c>
      <c r="I22" s="454" t="s">
        <v>540</v>
      </c>
      <c r="J22" s="454"/>
      <c r="K22" s="436"/>
    </row>
    <row r="23" spans="1:11" ht="19.5" customHeight="1">
      <c r="A23" s="436"/>
      <c r="B23" s="446"/>
      <c r="C23" s="455"/>
      <c r="D23" s="455"/>
      <c r="E23" s="442" t="s">
        <v>296</v>
      </c>
      <c r="F23" s="444" t="s">
        <v>539</v>
      </c>
      <c r="G23" s="445" t="s">
        <v>503</v>
      </c>
      <c r="H23" s="445" t="s">
        <v>541</v>
      </c>
      <c r="I23" s="454" t="s">
        <v>541</v>
      </c>
      <c r="J23" s="454"/>
      <c r="K23" s="436"/>
    </row>
    <row r="24" spans="1:11" ht="16.5" customHeight="1">
      <c r="A24" s="436"/>
      <c r="B24" s="446"/>
      <c r="C24" s="455"/>
      <c r="D24" s="455"/>
      <c r="E24" s="442" t="s">
        <v>297</v>
      </c>
      <c r="F24" s="444" t="s">
        <v>542</v>
      </c>
      <c r="G24" s="445" t="s">
        <v>503</v>
      </c>
      <c r="H24" s="445" t="s">
        <v>543</v>
      </c>
      <c r="I24" s="454" t="s">
        <v>543</v>
      </c>
      <c r="J24" s="454"/>
      <c r="K24" s="436"/>
    </row>
    <row r="25" spans="1:11" ht="16.5" customHeight="1">
      <c r="A25" s="436"/>
      <c r="B25" s="446"/>
      <c r="C25" s="455"/>
      <c r="D25" s="455"/>
      <c r="E25" s="442" t="s">
        <v>268</v>
      </c>
      <c r="F25" s="444" t="s">
        <v>542</v>
      </c>
      <c r="G25" s="445" t="s">
        <v>503</v>
      </c>
      <c r="H25" s="445" t="s">
        <v>544</v>
      </c>
      <c r="I25" s="454" t="s">
        <v>544</v>
      </c>
      <c r="J25" s="454"/>
      <c r="K25" s="436"/>
    </row>
    <row r="26" spans="1:11" ht="16.5" customHeight="1">
      <c r="A26" s="436"/>
      <c r="B26" s="441"/>
      <c r="C26" s="453" t="s">
        <v>267</v>
      </c>
      <c r="D26" s="453"/>
      <c r="E26" s="443"/>
      <c r="F26" s="444" t="s">
        <v>545</v>
      </c>
      <c r="G26" s="445" t="s">
        <v>546</v>
      </c>
      <c r="H26" s="445" t="s">
        <v>547</v>
      </c>
      <c r="I26" s="454" t="s">
        <v>548</v>
      </c>
      <c r="J26" s="454"/>
      <c r="K26" s="436"/>
    </row>
    <row r="27" spans="1:11" ht="16.5" customHeight="1">
      <c r="A27" s="436"/>
      <c r="B27" s="446"/>
      <c r="C27" s="455"/>
      <c r="D27" s="455"/>
      <c r="E27" s="442" t="s">
        <v>266</v>
      </c>
      <c r="F27" s="444" t="s">
        <v>524</v>
      </c>
      <c r="G27" s="445" t="s">
        <v>549</v>
      </c>
      <c r="H27" s="445" t="s">
        <v>547</v>
      </c>
      <c r="I27" s="454" t="s">
        <v>550</v>
      </c>
      <c r="J27" s="454"/>
      <c r="K27" s="436"/>
    </row>
    <row r="28" spans="1:11" ht="15" customHeight="1">
      <c r="A28" s="448"/>
      <c r="B28" s="448"/>
      <c r="C28" s="448"/>
      <c r="D28" s="448"/>
      <c r="E28" s="448"/>
      <c r="F28" s="448"/>
      <c r="G28" s="448"/>
      <c r="H28" s="448"/>
      <c r="I28" s="448"/>
      <c r="J28" s="448"/>
      <c r="K28" s="448"/>
    </row>
    <row r="29" spans="1:11" ht="5.25" customHeight="1">
      <c r="A29" s="448"/>
      <c r="B29" s="448"/>
      <c r="C29" s="448"/>
      <c r="D29" s="448"/>
      <c r="E29" s="448"/>
      <c r="F29" s="448"/>
      <c r="G29" s="448"/>
      <c r="H29" s="448"/>
      <c r="I29" s="448"/>
      <c r="J29" s="456" t="s">
        <v>551</v>
      </c>
      <c r="K29" s="456"/>
    </row>
    <row r="30" spans="1:11" ht="5.25" customHeight="1">
      <c r="A30" s="436"/>
      <c r="B30" s="456" t="s">
        <v>552</v>
      </c>
      <c r="C30" s="456"/>
      <c r="D30" s="448"/>
      <c r="E30" s="448"/>
      <c r="F30" s="448"/>
      <c r="G30" s="448"/>
      <c r="H30" s="448"/>
      <c r="I30" s="448"/>
      <c r="J30" s="456"/>
      <c r="K30" s="456"/>
    </row>
    <row r="31" spans="1:11" ht="11.25" customHeight="1">
      <c r="A31" s="436"/>
      <c r="B31" s="456"/>
      <c r="C31" s="456"/>
      <c r="D31" s="448"/>
      <c r="E31" s="448"/>
      <c r="F31" s="448"/>
      <c r="G31" s="448"/>
      <c r="H31" s="448"/>
      <c r="I31" s="448"/>
      <c r="J31" s="448"/>
      <c r="K31" s="448"/>
    </row>
    <row r="32" spans="1:11" ht="63.75" customHeight="1">
      <c r="A32" s="448"/>
      <c r="B32" s="448"/>
      <c r="C32" s="448"/>
      <c r="D32" s="448"/>
      <c r="E32" s="448"/>
      <c r="F32" s="448"/>
      <c r="G32" s="448"/>
      <c r="H32" s="448"/>
      <c r="I32" s="448"/>
      <c r="J32" s="448"/>
      <c r="K32" s="448"/>
    </row>
    <row r="33" spans="1:11" ht="16.5" customHeight="1">
      <c r="A33" s="436"/>
      <c r="B33" s="438" t="s">
        <v>553</v>
      </c>
      <c r="C33" s="451"/>
      <c r="D33" s="451"/>
      <c r="E33" s="438"/>
      <c r="F33" s="439" t="s">
        <v>554</v>
      </c>
      <c r="G33" s="440" t="s">
        <v>555</v>
      </c>
      <c r="H33" s="440" t="s">
        <v>556</v>
      </c>
      <c r="I33" s="452" t="s">
        <v>557</v>
      </c>
      <c r="J33" s="452"/>
      <c r="K33" s="436"/>
    </row>
    <row r="34" spans="1:11" ht="16.5" customHeight="1">
      <c r="A34" s="436"/>
      <c r="B34" s="441"/>
      <c r="C34" s="453" t="s">
        <v>77</v>
      </c>
      <c r="D34" s="453"/>
      <c r="E34" s="443"/>
      <c r="F34" s="444" t="s">
        <v>558</v>
      </c>
      <c r="G34" s="445" t="s">
        <v>559</v>
      </c>
      <c r="H34" s="445" t="s">
        <v>556</v>
      </c>
      <c r="I34" s="454" t="s">
        <v>560</v>
      </c>
      <c r="J34" s="454"/>
      <c r="K34" s="436"/>
    </row>
    <row r="35" spans="1:11" ht="16.5" customHeight="1">
      <c r="A35" s="436"/>
      <c r="B35" s="446"/>
      <c r="C35" s="455"/>
      <c r="D35" s="455"/>
      <c r="E35" s="442" t="s">
        <v>159</v>
      </c>
      <c r="F35" s="444" t="s">
        <v>512</v>
      </c>
      <c r="G35" s="445" t="s">
        <v>561</v>
      </c>
      <c r="H35" s="445" t="s">
        <v>562</v>
      </c>
      <c r="I35" s="454" t="s">
        <v>563</v>
      </c>
      <c r="J35" s="454"/>
      <c r="K35" s="436"/>
    </row>
    <row r="36" spans="1:11" ht="16.5" customHeight="1">
      <c r="A36" s="436"/>
      <c r="B36" s="446"/>
      <c r="C36" s="455"/>
      <c r="D36" s="455"/>
      <c r="E36" s="442" t="s">
        <v>201</v>
      </c>
      <c r="F36" s="444" t="s">
        <v>499</v>
      </c>
      <c r="G36" s="445" t="s">
        <v>564</v>
      </c>
      <c r="H36" s="445" t="s">
        <v>565</v>
      </c>
      <c r="I36" s="454" t="s">
        <v>566</v>
      </c>
      <c r="J36" s="454"/>
      <c r="K36" s="436"/>
    </row>
    <row r="37" spans="1:11" ht="16.5" customHeight="1">
      <c r="A37" s="436"/>
      <c r="B37" s="438" t="s">
        <v>567</v>
      </c>
      <c r="C37" s="451"/>
      <c r="D37" s="451"/>
      <c r="E37" s="438"/>
      <c r="F37" s="439" t="s">
        <v>568</v>
      </c>
      <c r="G37" s="440" t="s">
        <v>569</v>
      </c>
      <c r="H37" s="440" t="s">
        <v>570</v>
      </c>
      <c r="I37" s="452" t="s">
        <v>571</v>
      </c>
      <c r="J37" s="452"/>
      <c r="K37" s="436"/>
    </row>
    <row r="38" spans="1:11" ht="19.5" customHeight="1">
      <c r="A38" s="436"/>
      <c r="B38" s="441"/>
      <c r="C38" s="453" t="s">
        <v>307</v>
      </c>
      <c r="D38" s="453"/>
      <c r="E38" s="443"/>
      <c r="F38" s="444" t="s">
        <v>572</v>
      </c>
      <c r="G38" s="445" t="s">
        <v>573</v>
      </c>
      <c r="H38" s="445" t="s">
        <v>570</v>
      </c>
      <c r="I38" s="454" t="s">
        <v>574</v>
      </c>
      <c r="J38" s="454"/>
      <c r="K38" s="436"/>
    </row>
    <row r="39" spans="1:11" ht="16.5" customHeight="1">
      <c r="A39" s="436"/>
      <c r="B39" s="446"/>
      <c r="C39" s="455"/>
      <c r="D39" s="455"/>
      <c r="E39" s="442" t="s">
        <v>306</v>
      </c>
      <c r="F39" s="444" t="s">
        <v>575</v>
      </c>
      <c r="G39" s="445" t="s">
        <v>573</v>
      </c>
      <c r="H39" s="445" t="s">
        <v>570</v>
      </c>
      <c r="I39" s="454" t="s">
        <v>574</v>
      </c>
      <c r="J39" s="454"/>
      <c r="K39" s="436"/>
    </row>
    <row r="40" spans="1:11" ht="16.5" customHeight="1">
      <c r="A40" s="436"/>
      <c r="B40" s="438" t="s">
        <v>81</v>
      </c>
      <c r="C40" s="451"/>
      <c r="D40" s="451"/>
      <c r="E40" s="438"/>
      <c r="F40" s="439" t="s">
        <v>576</v>
      </c>
      <c r="G40" s="440" t="s">
        <v>577</v>
      </c>
      <c r="H40" s="440" t="s">
        <v>578</v>
      </c>
      <c r="I40" s="452" t="s">
        <v>579</v>
      </c>
      <c r="J40" s="452"/>
      <c r="K40" s="436"/>
    </row>
    <row r="41" spans="1:11" ht="16.5" customHeight="1">
      <c r="A41" s="436"/>
      <c r="B41" s="441"/>
      <c r="C41" s="453" t="s">
        <v>83</v>
      </c>
      <c r="D41" s="453"/>
      <c r="E41" s="443"/>
      <c r="F41" s="444" t="s">
        <v>580</v>
      </c>
      <c r="G41" s="445" t="s">
        <v>581</v>
      </c>
      <c r="H41" s="445" t="s">
        <v>578</v>
      </c>
      <c r="I41" s="454" t="s">
        <v>582</v>
      </c>
      <c r="J41" s="454"/>
      <c r="K41" s="436"/>
    </row>
    <row r="42" spans="1:11" ht="16.5" customHeight="1">
      <c r="A42" s="436"/>
      <c r="B42" s="446"/>
      <c r="C42" s="455"/>
      <c r="D42" s="455"/>
      <c r="E42" s="442" t="s">
        <v>28</v>
      </c>
      <c r="F42" s="444" t="s">
        <v>583</v>
      </c>
      <c r="G42" s="445" t="s">
        <v>584</v>
      </c>
      <c r="H42" s="445" t="s">
        <v>585</v>
      </c>
      <c r="I42" s="454" t="s">
        <v>586</v>
      </c>
      <c r="J42" s="454"/>
      <c r="K42" s="436"/>
    </row>
    <row r="43" spans="1:11" ht="16.5" customHeight="1">
      <c r="A43" s="436"/>
      <c r="B43" s="446"/>
      <c r="C43" s="455"/>
      <c r="D43" s="455"/>
      <c r="E43" s="442" t="s">
        <v>159</v>
      </c>
      <c r="F43" s="444" t="s">
        <v>512</v>
      </c>
      <c r="G43" s="445" t="s">
        <v>587</v>
      </c>
      <c r="H43" s="445" t="s">
        <v>588</v>
      </c>
      <c r="I43" s="454" t="s">
        <v>589</v>
      </c>
      <c r="J43" s="454"/>
      <c r="K43" s="436"/>
    </row>
    <row r="44" spans="1:11" ht="16.5" customHeight="1">
      <c r="A44" s="436"/>
      <c r="B44" s="438" t="s">
        <v>590</v>
      </c>
      <c r="C44" s="451"/>
      <c r="D44" s="451"/>
      <c r="E44" s="438"/>
      <c r="F44" s="439" t="s">
        <v>591</v>
      </c>
      <c r="G44" s="440" t="s">
        <v>592</v>
      </c>
      <c r="H44" s="440" t="s">
        <v>593</v>
      </c>
      <c r="I44" s="452" t="s">
        <v>594</v>
      </c>
      <c r="J44" s="452"/>
      <c r="K44" s="436"/>
    </row>
    <row r="45" spans="1:11" ht="16.5" customHeight="1">
      <c r="A45" s="436"/>
      <c r="B45" s="441"/>
      <c r="C45" s="453" t="s">
        <v>489</v>
      </c>
      <c r="D45" s="453"/>
      <c r="E45" s="443"/>
      <c r="F45" s="444" t="s">
        <v>595</v>
      </c>
      <c r="G45" s="445" t="s">
        <v>596</v>
      </c>
      <c r="H45" s="445" t="s">
        <v>597</v>
      </c>
      <c r="I45" s="454" t="s">
        <v>598</v>
      </c>
      <c r="J45" s="454"/>
      <c r="K45" s="436"/>
    </row>
    <row r="46" spans="1:11" ht="16.5" customHeight="1">
      <c r="A46" s="436"/>
      <c r="B46" s="446"/>
      <c r="C46" s="455"/>
      <c r="D46" s="455"/>
      <c r="E46" s="442" t="s">
        <v>159</v>
      </c>
      <c r="F46" s="444" t="s">
        <v>512</v>
      </c>
      <c r="G46" s="445" t="s">
        <v>599</v>
      </c>
      <c r="H46" s="445" t="s">
        <v>600</v>
      </c>
      <c r="I46" s="454" t="s">
        <v>601</v>
      </c>
      <c r="J46" s="454"/>
      <c r="K46" s="436"/>
    </row>
    <row r="47" spans="1:11" ht="16.5" customHeight="1">
      <c r="A47" s="436"/>
      <c r="B47" s="446"/>
      <c r="C47" s="455"/>
      <c r="D47" s="455"/>
      <c r="E47" s="442" t="s">
        <v>336</v>
      </c>
      <c r="F47" s="444" t="s">
        <v>602</v>
      </c>
      <c r="G47" s="445" t="s">
        <v>603</v>
      </c>
      <c r="H47" s="445" t="s">
        <v>604</v>
      </c>
      <c r="I47" s="454" t="s">
        <v>605</v>
      </c>
      <c r="J47" s="454"/>
      <c r="K47" s="436"/>
    </row>
    <row r="48" spans="1:11" ht="16.5" customHeight="1">
      <c r="A48" s="436"/>
      <c r="B48" s="441"/>
      <c r="C48" s="453" t="s">
        <v>309</v>
      </c>
      <c r="D48" s="453"/>
      <c r="E48" s="443"/>
      <c r="F48" s="444" t="s">
        <v>545</v>
      </c>
      <c r="G48" s="445" t="s">
        <v>606</v>
      </c>
      <c r="H48" s="445" t="s">
        <v>607</v>
      </c>
      <c r="I48" s="454" t="s">
        <v>608</v>
      </c>
      <c r="J48" s="454"/>
      <c r="K48" s="436"/>
    </row>
    <row r="49" spans="1:11" ht="16.5" customHeight="1">
      <c r="A49" s="436"/>
      <c r="B49" s="446"/>
      <c r="C49" s="455"/>
      <c r="D49" s="455"/>
      <c r="E49" s="442" t="s">
        <v>269</v>
      </c>
      <c r="F49" s="444" t="s">
        <v>530</v>
      </c>
      <c r="G49" s="445" t="s">
        <v>609</v>
      </c>
      <c r="H49" s="445" t="s">
        <v>607</v>
      </c>
      <c r="I49" s="454" t="s">
        <v>610</v>
      </c>
      <c r="J49" s="454"/>
      <c r="K49" s="436"/>
    </row>
    <row r="50" spans="1:11" ht="16.5" customHeight="1">
      <c r="A50" s="436"/>
      <c r="B50" s="438" t="s">
        <v>78</v>
      </c>
      <c r="C50" s="451"/>
      <c r="D50" s="451"/>
      <c r="E50" s="438"/>
      <c r="F50" s="439" t="s">
        <v>611</v>
      </c>
      <c r="G50" s="440" t="s">
        <v>612</v>
      </c>
      <c r="H50" s="440" t="s">
        <v>613</v>
      </c>
      <c r="I50" s="452" t="s">
        <v>614</v>
      </c>
      <c r="J50" s="452"/>
      <c r="K50" s="436"/>
    </row>
    <row r="51" spans="1:11" ht="16.5" customHeight="1">
      <c r="A51" s="436"/>
      <c r="B51" s="441"/>
      <c r="C51" s="453" t="s">
        <v>212</v>
      </c>
      <c r="D51" s="453"/>
      <c r="E51" s="443"/>
      <c r="F51" s="444" t="s">
        <v>615</v>
      </c>
      <c r="G51" s="445" t="s">
        <v>616</v>
      </c>
      <c r="H51" s="445" t="s">
        <v>617</v>
      </c>
      <c r="I51" s="454" t="s">
        <v>618</v>
      </c>
      <c r="J51" s="454"/>
      <c r="K51" s="436"/>
    </row>
    <row r="52" spans="1:11" ht="16.5" customHeight="1">
      <c r="A52" s="436"/>
      <c r="B52" s="446"/>
      <c r="C52" s="455"/>
      <c r="D52" s="455"/>
      <c r="E52" s="442" t="s">
        <v>162</v>
      </c>
      <c r="F52" s="444" t="s">
        <v>619</v>
      </c>
      <c r="G52" s="445" t="s">
        <v>620</v>
      </c>
      <c r="H52" s="445" t="s">
        <v>617</v>
      </c>
      <c r="I52" s="454" t="s">
        <v>621</v>
      </c>
      <c r="J52" s="454"/>
      <c r="K52" s="436"/>
    </row>
    <row r="53" spans="1:11" ht="16.5" customHeight="1">
      <c r="A53" s="436"/>
      <c r="B53" s="441"/>
      <c r="C53" s="453" t="s">
        <v>144</v>
      </c>
      <c r="D53" s="453"/>
      <c r="E53" s="443"/>
      <c r="F53" s="444" t="s">
        <v>545</v>
      </c>
      <c r="G53" s="445" t="s">
        <v>622</v>
      </c>
      <c r="H53" s="445" t="s">
        <v>623</v>
      </c>
      <c r="I53" s="454" t="s">
        <v>624</v>
      </c>
      <c r="J53" s="454"/>
      <c r="K53" s="436"/>
    </row>
    <row r="54" spans="1:11" ht="16.5" customHeight="1">
      <c r="A54" s="436"/>
      <c r="B54" s="446"/>
      <c r="C54" s="455"/>
      <c r="D54" s="455"/>
      <c r="E54" s="442" t="s">
        <v>264</v>
      </c>
      <c r="F54" s="444" t="s">
        <v>625</v>
      </c>
      <c r="G54" s="445" t="s">
        <v>626</v>
      </c>
      <c r="H54" s="445" t="s">
        <v>627</v>
      </c>
      <c r="I54" s="454" t="s">
        <v>628</v>
      </c>
      <c r="J54" s="454"/>
      <c r="K54" s="436"/>
    </row>
    <row r="55" spans="1:11" ht="16.5" customHeight="1">
      <c r="A55" s="436"/>
      <c r="B55" s="446"/>
      <c r="C55" s="455"/>
      <c r="D55" s="455"/>
      <c r="E55" s="442" t="s">
        <v>151</v>
      </c>
      <c r="F55" s="444" t="s">
        <v>625</v>
      </c>
      <c r="G55" s="445" t="s">
        <v>629</v>
      </c>
      <c r="H55" s="445" t="s">
        <v>630</v>
      </c>
      <c r="I55" s="454" t="s">
        <v>631</v>
      </c>
      <c r="J55" s="454"/>
      <c r="K55" s="436"/>
    </row>
    <row r="56" spans="1:11" ht="16.5" customHeight="1">
      <c r="A56" s="436"/>
      <c r="B56" s="446"/>
      <c r="C56" s="455"/>
      <c r="D56" s="455"/>
      <c r="E56" s="442" t="s">
        <v>155</v>
      </c>
      <c r="F56" s="444" t="s">
        <v>625</v>
      </c>
      <c r="G56" s="445" t="s">
        <v>632</v>
      </c>
      <c r="H56" s="445" t="s">
        <v>633</v>
      </c>
      <c r="I56" s="454" t="s">
        <v>634</v>
      </c>
      <c r="J56" s="454"/>
      <c r="K56" s="436"/>
    </row>
    <row r="57" spans="1:11" ht="16.5" customHeight="1">
      <c r="A57" s="436"/>
      <c r="B57" s="446"/>
      <c r="C57" s="455"/>
      <c r="D57" s="455"/>
      <c r="E57" s="442" t="s">
        <v>265</v>
      </c>
      <c r="F57" s="444" t="s">
        <v>635</v>
      </c>
      <c r="G57" s="445" t="s">
        <v>636</v>
      </c>
      <c r="H57" s="445" t="s">
        <v>637</v>
      </c>
      <c r="I57" s="454" t="s">
        <v>638</v>
      </c>
      <c r="J57" s="454"/>
      <c r="K57" s="436"/>
    </row>
    <row r="58" spans="1:11" ht="16.5" customHeight="1">
      <c r="A58" s="436"/>
      <c r="B58" s="446"/>
      <c r="C58" s="455"/>
      <c r="D58" s="455"/>
      <c r="E58" s="442" t="s">
        <v>152</v>
      </c>
      <c r="F58" s="444" t="s">
        <v>635</v>
      </c>
      <c r="G58" s="445" t="s">
        <v>639</v>
      </c>
      <c r="H58" s="445" t="s">
        <v>640</v>
      </c>
      <c r="I58" s="454" t="s">
        <v>641</v>
      </c>
      <c r="J58" s="454"/>
      <c r="K58" s="436"/>
    </row>
    <row r="59" spans="1:11" ht="16.5" customHeight="1">
      <c r="A59" s="436"/>
      <c r="B59" s="446"/>
      <c r="C59" s="455"/>
      <c r="D59" s="455"/>
      <c r="E59" s="442" t="s">
        <v>153</v>
      </c>
      <c r="F59" s="444" t="s">
        <v>635</v>
      </c>
      <c r="G59" s="445" t="s">
        <v>642</v>
      </c>
      <c r="H59" s="445" t="s">
        <v>643</v>
      </c>
      <c r="I59" s="454" t="s">
        <v>644</v>
      </c>
      <c r="J59" s="454"/>
      <c r="K59" s="436"/>
    </row>
    <row r="60" spans="1:11" ht="16.5" customHeight="1">
      <c r="A60" s="436"/>
      <c r="B60" s="446"/>
      <c r="C60" s="455"/>
      <c r="D60" s="455"/>
      <c r="E60" s="442" t="s">
        <v>218</v>
      </c>
      <c r="F60" s="444" t="s">
        <v>524</v>
      </c>
      <c r="G60" s="445" t="s">
        <v>645</v>
      </c>
      <c r="H60" s="445" t="s">
        <v>646</v>
      </c>
      <c r="I60" s="454" t="s">
        <v>647</v>
      </c>
      <c r="J60" s="454"/>
      <c r="K60" s="436"/>
    </row>
    <row r="61" spans="1:11" ht="16.5" customHeight="1">
      <c r="A61" s="436"/>
      <c r="B61" s="446"/>
      <c r="C61" s="455"/>
      <c r="D61" s="455"/>
      <c r="E61" s="442" t="s">
        <v>202</v>
      </c>
      <c r="F61" s="444" t="s">
        <v>524</v>
      </c>
      <c r="G61" s="445" t="s">
        <v>648</v>
      </c>
      <c r="H61" s="445" t="s">
        <v>649</v>
      </c>
      <c r="I61" s="454" t="s">
        <v>650</v>
      </c>
      <c r="J61" s="454"/>
      <c r="K61" s="436"/>
    </row>
    <row r="62" spans="1:11" ht="13.5" customHeight="1">
      <c r="A62" s="448"/>
      <c r="B62" s="448"/>
      <c r="C62" s="448"/>
      <c r="D62" s="448"/>
      <c r="E62" s="448"/>
      <c r="F62" s="448"/>
      <c r="G62" s="448"/>
      <c r="H62" s="448"/>
      <c r="I62" s="448"/>
      <c r="J62" s="448"/>
      <c r="K62" s="448"/>
    </row>
    <row r="63" spans="1:11" ht="5.25" customHeight="1">
      <c r="A63" s="448"/>
      <c r="B63" s="448"/>
      <c r="C63" s="448"/>
      <c r="D63" s="448"/>
      <c r="E63" s="448"/>
      <c r="F63" s="448"/>
      <c r="G63" s="448"/>
      <c r="H63" s="448"/>
      <c r="I63" s="448"/>
      <c r="J63" s="456" t="s">
        <v>651</v>
      </c>
      <c r="K63" s="456"/>
    </row>
    <row r="64" spans="1:11" ht="5.25" customHeight="1">
      <c r="A64" s="436"/>
      <c r="B64" s="456" t="s">
        <v>552</v>
      </c>
      <c r="C64" s="456"/>
      <c r="D64" s="448"/>
      <c r="E64" s="448"/>
      <c r="F64" s="448"/>
      <c r="G64" s="448"/>
      <c r="H64" s="448"/>
      <c r="I64" s="448"/>
      <c r="J64" s="456"/>
      <c r="K64" s="456"/>
    </row>
    <row r="65" spans="1:11" ht="11.25" customHeight="1">
      <c r="A65" s="436"/>
      <c r="B65" s="456"/>
      <c r="C65" s="456"/>
      <c r="D65" s="448"/>
      <c r="E65" s="448"/>
      <c r="F65" s="448"/>
      <c r="G65" s="448"/>
      <c r="H65" s="448"/>
      <c r="I65" s="448"/>
      <c r="J65" s="448"/>
      <c r="K65" s="448"/>
    </row>
    <row r="66" spans="1:11" ht="63.75" customHeight="1">
      <c r="A66" s="448"/>
      <c r="B66" s="448"/>
      <c r="C66" s="448"/>
      <c r="D66" s="448"/>
      <c r="E66" s="448"/>
      <c r="F66" s="448"/>
      <c r="G66" s="448"/>
      <c r="H66" s="448"/>
      <c r="I66" s="448"/>
      <c r="J66" s="448"/>
      <c r="K66" s="448"/>
    </row>
    <row r="67" spans="1:11" ht="16.5" customHeight="1">
      <c r="A67" s="436"/>
      <c r="B67" s="446"/>
      <c r="C67" s="455"/>
      <c r="D67" s="455"/>
      <c r="E67" s="442" t="s">
        <v>219</v>
      </c>
      <c r="F67" s="444" t="s">
        <v>512</v>
      </c>
      <c r="G67" s="445" t="s">
        <v>652</v>
      </c>
      <c r="H67" s="445" t="s">
        <v>653</v>
      </c>
      <c r="I67" s="454" t="s">
        <v>654</v>
      </c>
      <c r="J67" s="454"/>
      <c r="K67" s="436"/>
    </row>
    <row r="68" spans="1:11" ht="16.5" customHeight="1">
      <c r="A68" s="436"/>
      <c r="B68" s="446"/>
      <c r="C68" s="455"/>
      <c r="D68" s="455"/>
      <c r="E68" s="442" t="s">
        <v>156</v>
      </c>
      <c r="F68" s="444" t="s">
        <v>512</v>
      </c>
      <c r="G68" s="445" t="s">
        <v>655</v>
      </c>
      <c r="H68" s="445" t="s">
        <v>656</v>
      </c>
      <c r="I68" s="454" t="s">
        <v>657</v>
      </c>
      <c r="J68" s="454"/>
      <c r="K68" s="436"/>
    </row>
    <row r="69" spans="1:11" ht="16.5" customHeight="1">
      <c r="A69" s="436"/>
      <c r="B69" s="446"/>
      <c r="C69" s="455"/>
      <c r="D69" s="455"/>
      <c r="E69" s="442" t="s">
        <v>21</v>
      </c>
      <c r="F69" s="444" t="s">
        <v>658</v>
      </c>
      <c r="G69" s="445" t="s">
        <v>503</v>
      </c>
      <c r="H69" s="445" t="s">
        <v>659</v>
      </c>
      <c r="I69" s="454" t="s">
        <v>659</v>
      </c>
      <c r="J69" s="454"/>
      <c r="K69" s="436"/>
    </row>
    <row r="70" spans="1:11" ht="16.5" customHeight="1">
      <c r="A70" s="436"/>
      <c r="B70" s="446"/>
      <c r="C70" s="455"/>
      <c r="D70" s="455"/>
      <c r="E70" s="442" t="s">
        <v>22</v>
      </c>
      <c r="F70" s="444" t="s">
        <v>658</v>
      </c>
      <c r="G70" s="445" t="s">
        <v>503</v>
      </c>
      <c r="H70" s="445" t="s">
        <v>660</v>
      </c>
      <c r="I70" s="454" t="s">
        <v>660</v>
      </c>
      <c r="J70" s="454"/>
      <c r="K70" s="436"/>
    </row>
    <row r="71" spans="1:11" ht="16.5" customHeight="1">
      <c r="A71" s="436"/>
      <c r="B71" s="446"/>
      <c r="C71" s="455"/>
      <c r="D71" s="455"/>
      <c r="E71" s="442" t="s">
        <v>23</v>
      </c>
      <c r="F71" s="444" t="s">
        <v>661</v>
      </c>
      <c r="G71" s="445" t="s">
        <v>503</v>
      </c>
      <c r="H71" s="445" t="s">
        <v>662</v>
      </c>
      <c r="I71" s="454" t="s">
        <v>662</v>
      </c>
      <c r="J71" s="454"/>
      <c r="K71" s="436"/>
    </row>
    <row r="72" spans="1:11" ht="16.5" customHeight="1">
      <c r="A72" s="436"/>
      <c r="B72" s="446"/>
      <c r="C72" s="455"/>
      <c r="D72" s="455"/>
      <c r="E72" s="442" t="s">
        <v>24</v>
      </c>
      <c r="F72" s="444" t="s">
        <v>661</v>
      </c>
      <c r="G72" s="445" t="s">
        <v>503</v>
      </c>
      <c r="H72" s="445" t="s">
        <v>663</v>
      </c>
      <c r="I72" s="454" t="s">
        <v>663</v>
      </c>
      <c r="J72" s="454"/>
      <c r="K72" s="436"/>
    </row>
    <row r="73" spans="1:11" ht="16.5" customHeight="1">
      <c r="A73" s="436"/>
      <c r="B73" s="446"/>
      <c r="C73" s="455"/>
      <c r="D73" s="455"/>
      <c r="E73" s="442" t="s">
        <v>220</v>
      </c>
      <c r="F73" s="444" t="s">
        <v>530</v>
      </c>
      <c r="G73" s="445" t="s">
        <v>664</v>
      </c>
      <c r="H73" s="445" t="s">
        <v>665</v>
      </c>
      <c r="I73" s="454" t="s">
        <v>666</v>
      </c>
      <c r="J73" s="454"/>
      <c r="K73" s="436"/>
    </row>
    <row r="74" spans="1:11" ht="16.5" customHeight="1">
      <c r="A74" s="436"/>
      <c r="B74" s="446"/>
      <c r="C74" s="455"/>
      <c r="D74" s="455"/>
      <c r="E74" s="442" t="s">
        <v>158</v>
      </c>
      <c r="F74" s="444" t="s">
        <v>530</v>
      </c>
      <c r="G74" s="445" t="s">
        <v>667</v>
      </c>
      <c r="H74" s="445" t="s">
        <v>668</v>
      </c>
      <c r="I74" s="454" t="s">
        <v>669</v>
      </c>
      <c r="J74" s="454"/>
      <c r="K74" s="436"/>
    </row>
    <row r="75" spans="1:11" ht="19.5" customHeight="1">
      <c r="A75" s="436"/>
      <c r="B75" s="446"/>
      <c r="C75" s="455"/>
      <c r="D75" s="455"/>
      <c r="E75" s="442" t="s">
        <v>154</v>
      </c>
      <c r="F75" s="444" t="s">
        <v>670</v>
      </c>
      <c r="G75" s="445" t="s">
        <v>671</v>
      </c>
      <c r="H75" s="445" t="s">
        <v>672</v>
      </c>
      <c r="I75" s="454" t="s">
        <v>673</v>
      </c>
      <c r="J75" s="454"/>
      <c r="K75" s="436"/>
    </row>
    <row r="76" spans="1:11" ht="19.5" customHeight="1">
      <c r="A76" s="436"/>
      <c r="B76" s="446"/>
      <c r="C76" s="455"/>
      <c r="D76" s="455"/>
      <c r="E76" s="442" t="s">
        <v>25</v>
      </c>
      <c r="F76" s="444" t="s">
        <v>670</v>
      </c>
      <c r="G76" s="445" t="s">
        <v>674</v>
      </c>
      <c r="H76" s="445" t="s">
        <v>675</v>
      </c>
      <c r="I76" s="454" t="s">
        <v>676</v>
      </c>
      <c r="J76" s="454"/>
      <c r="K76" s="436"/>
    </row>
    <row r="77" spans="1:11" ht="16.5" customHeight="1">
      <c r="A77" s="436"/>
      <c r="B77" s="438" t="s">
        <v>286</v>
      </c>
      <c r="C77" s="451"/>
      <c r="D77" s="451"/>
      <c r="E77" s="438"/>
      <c r="F77" s="439" t="s">
        <v>677</v>
      </c>
      <c r="G77" s="440" t="s">
        <v>678</v>
      </c>
      <c r="H77" s="440" t="s">
        <v>679</v>
      </c>
      <c r="I77" s="452" t="s">
        <v>680</v>
      </c>
      <c r="J77" s="452"/>
      <c r="K77" s="436"/>
    </row>
    <row r="78" spans="1:11" ht="16.5" customHeight="1">
      <c r="A78" s="436"/>
      <c r="B78" s="441"/>
      <c r="C78" s="453" t="s">
        <v>88</v>
      </c>
      <c r="D78" s="453"/>
      <c r="E78" s="443"/>
      <c r="F78" s="444" t="s">
        <v>681</v>
      </c>
      <c r="G78" s="445" t="s">
        <v>682</v>
      </c>
      <c r="H78" s="445" t="s">
        <v>679</v>
      </c>
      <c r="I78" s="454" t="s">
        <v>683</v>
      </c>
      <c r="J78" s="454"/>
      <c r="K78" s="436"/>
    </row>
    <row r="79" spans="1:11" ht="16.5" customHeight="1">
      <c r="A79" s="436"/>
      <c r="B79" s="446"/>
      <c r="C79" s="455"/>
      <c r="D79" s="455"/>
      <c r="E79" s="442" t="s">
        <v>28</v>
      </c>
      <c r="F79" s="444" t="s">
        <v>583</v>
      </c>
      <c r="G79" s="445" t="s">
        <v>684</v>
      </c>
      <c r="H79" s="445" t="s">
        <v>679</v>
      </c>
      <c r="I79" s="454" t="s">
        <v>685</v>
      </c>
      <c r="J79" s="454"/>
      <c r="K79" s="436"/>
    </row>
    <row r="80" spans="1:11" ht="16.5" customHeight="1">
      <c r="A80" s="436"/>
      <c r="B80" s="438" t="s">
        <v>213</v>
      </c>
      <c r="C80" s="451"/>
      <c r="D80" s="451"/>
      <c r="E80" s="438"/>
      <c r="F80" s="439" t="s">
        <v>686</v>
      </c>
      <c r="G80" s="440" t="s">
        <v>687</v>
      </c>
      <c r="H80" s="440" t="s">
        <v>688</v>
      </c>
      <c r="I80" s="452" t="s">
        <v>689</v>
      </c>
      <c r="J80" s="452"/>
      <c r="K80" s="436"/>
    </row>
    <row r="81" spans="1:11" ht="16.5" customHeight="1">
      <c r="A81" s="436"/>
      <c r="B81" s="441"/>
      <c r="C81" s="453" t="s">
        <v>271</v>
      </c>
      <c r="D81" s="453"/>
      <c r="E81" s="443"/>
      <c r="F81" s="444" t="s">
        <v>690</v>
      </c>
      <c r="G81" s="445" t="s">
        <v>691</v>
      </c>
      <c r="H81" s="445" t="s">
        <v>692</v>
      </c>
      <c r="I81" s="454" t="s">
        <v>693</v>
      </c>
      <c r="J81" s="454"/>
      <c r="K81" s="436"/>
    </row>
    <row r="82" spans="1:11" ht="16.5" customHeight="1">
      <c r="A82" s="436"/>
      <c r="B82" s="446"/>
      <c r="C82" s="455"/>
      <c r="D82" s="455"/>
      <c r="E82" s="442" t="s">
        <v>266</v>
      </c>
      <c r="F82" s="444" t="s">
        <v>524</v>
      </c>
      <c r="G82" s="445" t="s">
        <v>694</v>
      </c>
      <c r="H82" s="445" t="s">
        <v>695</v>
      </c>
      <c r="I82" s="454" t="s">
        <v>696</v>
      </c>
      <c r="J82" s="454"/>
      <c r="K82" s="436"/>
    </row>
    <row r="83" spans="1:11" ht="16.5" customHeight="1">
      <c r="A83" s="436"/>
      <c r="B83" s="446"/>
      <c r="C83" s="455"/>
      <c r="D83" s="455"/>
      <c r="E83" s="442" t="s">
        <v>269</v>
      </c>
      <c r="F83" s="444" t="s">
        <v>530</v>
      </c>
      <c r="G83" s="445" t="s">
        <v>697</v>
      </c>
      <c r="H83" s="445" t="s">
        <v>698</v>
      </c>
      <c r="I83" s="454" t="s">
        <v>699</v>
      </c>
      <c r="J83" s="454"/>
      <c r="K83" s="436"/>
    </row>
    <row r="84" spans="1:11" ht="16.5" customHeight="1">
      <c r="A84" s="436"/>
      <c r="B84" s="441"/>
      <c r="C84" s="453" t="s">
        <v>270</v>
      </c>
      <c r="D84" s="453"/>
      <c r="E84" s="443"/>
      <c r="F84" s="444" t="s">
        <v>545</v>
      </c>
      <c r="G84" s="445" t="s">
        <v>700</v>
      </c>
      <c r="H84" s="445" t="s">
        <v>701</v>
      </c>
      <c r="I84" s="454" t="s">
        <v>702</v>
      </c>
      <c r="J84" s="454"/>
      <c r="K84" s="436"/>
    </row>
    <row r="85" spans="1:11" ht="16.5" customHeight="1">
      <c r="A85" s="436"/>
      <c r="B85" s="446"/>
      <c r="C85" s="455"/>
      <c r="D85" s="455"/>
      <c r="E85" s="442" t="s">
        <v>264</v>
      </c>
      <c r="F85" s="444" t="s">
        <v>625</v>
      </c>
      <c r="G85" s="445" t="s">
        <v>503</v>
      </c>
      <c r="H85" s="445" t="s">
        <v>703</v>
      </c>
      <c r="I85" s="454" t="s">
        <v>703</v>
      </c>
      <c r="J85" s="454"/>
      <c r="K85" s="436"/>
    </row>
    <row r="86" spans="1:11" ht="16.5" customHeight="1">
      <c r="A86" s="436"/>
      <c r="B86" s="446"/>
      <c r="C86" s="455"/>
      <c r="D86" s="455"/>
      <c r="E86" s="442" t="s">
        <v>265</v>
      </c>
      <c r="F86" s="444" t="s">
        <v>635</v>
      </c>
      <c r="G86" s="445" t="s">
        <v>503</v>
      </c>
      <c r="H86" s="445" t="s">
        <v>704</v>
      </c>
      <c r="I86" s="454" t="s">
        <v>704</v>
      </c>
      <c r="J86" s="454"/>
      <c r="K86" s="436"/>
    </row>
    <row r="87" spans="1:11" ht="16.5" customHeight="1">
      <c r="A87" s="436"/>
      <c r="B87" s="446"/>
      <c r="C87" s="455"/>
      <c r="D87" s="455"/>
      <c r="E87" s="442" t="s">
        <v>218</v>
      </c>
      <c r="F87" s="444" t="s">
        <v>524</v>
      </c>
      <c r="G87" s="445" t="s">
        <v>705</v>
      </c>
      <c r="H87" s="445" t="s">
        <v>706</v>
      </c>
      <c r="I87" s="454" t="s">
        <v>707</v>
      </c>
      <c r="J87" s="454"/>
      <c r="K87" s="436"/>
    </row>
    <row r="88" spans="1:11" ht="16.5" customHeight="1">
      <c r="A88" s="436"/>
      <c r="B88" s="446"/>
      <c r="C88" s="455"/>
      <c r="D88" s="455"/>
      <c r="E88" s="442" t="s">
        <v>202</v>
      </c>
      <c r="F88" s="444" t="s">
        <v>524</v>
      </c>
      <c r="G88" s="445" t="s">
        <v>708</v>
      </c>
      <c r="H88" s="445" t="s">
        <v>709</v>
      </c>
      <c r="I88" s="454" t="s">
        <v>710</v>
      </c>
      <c r="J88" s="454"/>
      <c r="K88" s="436"/>
    </row>
    <row r="89" spans="1:11" ht="16.5" customHeight="1">
      <c r="A89" s="436"/>
      <c r="B89" s="446"/>
      <c r="C89" s="455"/>
      <c r="D89" s="455"/>
      <c r="E89" s="442" t="s">
        <v>219</v>
      </c>
      <c r="F89" s="444" t="s">
        <v>512</v>
      </c>
      <c r="G89" s="445" t="s">
        <v>711</v>
      </c>
      <c r="H89" s="445" t="s">
        <v>712</v>
      </c>
      <c r="I89" s="454" t="s">
        <v>713</v>
      </c>
      <c r="J89" s="454"/>
      <c r="K89" s="436"/>
    </row>
    <row r="90" spans="1:11" ht="16.5" customHeight="1">
      <c r="A90" s="436"/>
      <c r="B90" s="446"/>
      <c r="C90" s="455"/>
      <c r="D90" s="455"/>
      <c r="E90" s="442" t="s">
        <v>156</v>
      </c>
      <c r="F90" s="444" t="s">
        <v>512</v>
      </c>
      <c r="G90" s="445" t="s">
        <v>714</v>
      </c>
      <c r="H90" s="445" t="s">
        <v>715</v>
      </c>
      <c r="I90" s="454" t="s">
        <v>716</v>
      </c>
      <c r="J90" s="454"/>
      <c r="K90" s="436"/>
    </row>
    <row r="91" spans="1:11" ht="16.5" customHeight="1">
      <c r="A91" s="436"/>
      <c r="B91" s="446"/>
      <c r="C91" s="455"/>
      <c r="D91" s="455"/>
      <c r="E91" s="442" t="s">
        <v>220</v>
      </c>
      <c r="F91" s="444" t="s">
        <v>530</v>
      </c>
      <c r="G91" s="445" t="s">
        <v>717</v>
      </c>
      <c r="H91" s="445" t="s">
        <v>718</v>
      </c>
      <c r="I91" s="454" t="s">
        <v>719</v>
      </c>
      <c r="J91" s="454"/>
      <c r="K91" s="436"/>
    </row>
    <row r="92" spans="1:11" ht="16.5" customHeight="1">
      <c r="A92" s="436"/>
      <c r="B92" s="446"/>
      <c r="C92" s="455"/>
      <c r="D92" s="455"/>
      <c r="E92" s="442" t="s">
        <v>158</v>
      </c>
      <c r="F92" s="444" t="s">
        <v>530</v>
      </c>
      <c r="G92" s="445" t="s">
        <v>720</v>
      </c>
      <c r="H92" s="445" t="s">
        <v>721</v>
      </c>
      <c r="I92" s="454" t="s">
        <v>722</v>
      </c>
      <c r="J92" s="454"/>
      <c r="K92" s="436"/>
    </row>
    <row r="93" spans="1:11" ht="16.5" customHeight="1">
      <c r="A93" s="436"/>
      <c r="B93" s="446"/>
      <c r="C93" s="455"/>
      <c r="D93" s="455"/>
      <c r="E93" s="442" t="s">
        <v>298</v>
      </c>
      <c r="F93" s="444" t="s">
        <v>536</v>
      </c>
      <c r="G93" s="445" t="s">
        <v>503</v>
      </c>
      <c r="H93" s="445" t="s">
        <v>723</v>
      </c>
      <c r="I93" s="454" t="s">
        <v>723</v>
      </c>
      <c r="J93" s="454"/>
      <c r="K93" s="436"/>
    </row>
    <row r="94" spans="1:11" ht="16.5" customHeight="1">
      <c r="A94" s="436"/>
      <c r="B94" s="446"/>
      <c r="C94" s="455"/>
      <c r="D94" s="455"/>
      <c r="E94" s="442" t="s">
        <v>299</v>
      </c>
      <c r="F94" s="444" t="s">
        <v>536</v>
      </c>
      <c r="G94" s="445" t="s">
        <v>503</v>
      </c>
      <c r="H94" s="445" t="s">
        <v>724</v>
      </c>
      <c r="I94" s="454" t="s">
        <v>724</v>
      </c>
      <c r="J94" s="454"/>
      <c r="K94" s="436"/>
    </row>
    <row r="95" spans="1:11" ht="16.5" customHeight="1">
      <c r="A95" s="436"/>
      <c r="B95" s="446"/>
      <c r="C95" s="455"/>
      <c r="D95" s="455"/>
      <c r="E95" s="442" t="s">
        <v>300</v>
      </c>
      <c r="F95" s="444" t="s">
        <v>725</v>
      </c>
      <c r="G95" s="445" t="s">
        <v>503</v>
      </c>
      <c r="H95" s="445" t="s">
        <v>726</v>
      </c>
      <c r="I95" s="454" t="s">
        <v>726</v>
      </c>
      <c r="J95" s="454"/>
      <c r="K95" s="436"/>
    </row>
    <row r="96" spans="1:11" ht="10.5" customHeight="1">
      <c r="A96" s="448"/>
      <c r="B96" s="448"/>
      <c r="C96" s="448"/>
      <c r="D96" s="448"/>
      <c r="E96" s="448"/>
      <c r="F96" s="448"/>
      <c r="G96" s="448"/>
      <c r="H96" s="448"/>
      <c r="I96" s="448"/>
      <c r="J96" s="448"/>
      <c r="K96" s="448"/>
    </row>
    <row r="97" spans="1:11" ht="5.25" customHeight="1">
      <c r="A97" s="448"/>
      <c r="B97" s="448"/>
      <c r="C97" s="448"/>
      <c r="D97" s="448"/>
      <c r="E97" s="448"/>
      <c r="F97" s="448"/>
      <c r="G97" s="448"/>
      <c r="H97" s="448"/>
      <c r="I97" s="448"/>
      <c r="J97" s="456" t="s">
        <v>727</v>
      </c>
      <c r="K97" s="456"/>
    </row>
    <row r="98" spans="1:11" ht="5.25" customHeight="1">
      <c r="A98" s="436"/>
      <c r="B98" s="456" t="s">
        <v>552</v>
      </c>
      <c r="C98" s="456"/>
      <c r="D98" s="448"/>
      <c r="E98" s="448"/>
      <c r="F98" s="448"/>
      <c r="G98" s="448"/>
      <c r="H98" s="448"/>
      <c r="I98" s="448"/>
      <c r="J98" s="456"/>
      <c r="K98" s="456"/>
    </row>
    <row r="99" spans="1:11" ht="11.25" customHeight="1">
      <c r="A99" s="436"/>
      <c r="B99" s="456"/>
      <c r="C99" s="456"/>
      <c r="D99" s="448"/>
      <c r="E99" s="448"/>
      <c r="F99" s="448"/>
      <c r="G99" s="448"/>
      <c r="H99" s="448"/>
      <c r="I99" s="448"/>
      <c r="J99" s="448"/>
      <c r="K99" s="448"/>
    </row>
    <row r="100" spans="1:11" ht="63.75" customHeight="1">
      <c r="A100" s="448"/>
      <c r="B100" s="448"/>
      <c r="C100" s="448"/>
      <c r="D100" s="448"/>
      <c r="E100" s="448"/>
      <c r="F100" s="448"/>
      <c r="G100" s="448"/>
      <c r="H100" s="448"/>
      <c r="I100" s="448"/>
      <c r="J100" s="448"/>
      <c r="K100" s="448"/>
    </row>
    <row r="101" spans="1:11" ht="16.5" customHeight="1">
      <c r="A101" s="436"/>
      <c r="B101" s="446"/>
      <c r="C101" s="455"/>
      <c r="D101" s="455"/>
      <c r="E101" s="442" t="s">
        <v>301</v>
      </c>
      <c r="F101" s="444" t="s">
        <v>725</v>
      </c>
      <c r="G101" s="445" t="s">
        <v>503</v>
      </c>
      <c r="H101" s="445" t="s">
        <v>728</v>
      </c>
      <c r="I101" s="454" t="s">
        <v>728</v>
      </c>
      <c r="J101" s="454"/>
      <c r="K101" s="436"/>
    </row>
    <row r="102" spans="1:11" ht="19.5" customHeight="1">
      <c r="A102" s="436"/>
      <c r="B102" s="446"/>
      <c r="C102" s="455"/>
      <c r="D102" s="455"/>
      <c r="E102" s="442" t="s">
        <v>295</v>
      </c>
      <c r="F102" s="444" t="s">
        <v>539</v>
      </c>
      <c r="G102" s="445" t="s">
        <v>729</v>
      </c>
      <c r="H102" s="445" t="s">
        <v>729</v>
      </c>
      <c r="I102" s="454" t="s">
        <v>730</v>
      </c>
      <c r="J102" s="454"/>
      <c r="K102" s="436"/>
    </row>
    <row r="103" spans="1:11" ht="19.5" customHeight="1">
      <c r="A103" s="436"/>
      <c r="B103" s="446"/>
      <c r="C103" s="455"/>
      <c r="D103" s="455"/>
      <c r="E103" s="442" t="s">
        <v>296</v>
      </c>
      <c r="F103" s="444" t="s">
        <v>539</v>
      </c>
      <c r="G103" s="445" t="s">
        <v>731</v>
      </c>
      <c r="H103" s="445" t="s">
        <v>731</v>
      </c>
      <c r="I103" s="454" t="s">
        <v>732</v>
      </c>
      <c r="J103" s="454"/>
      <c r="K103" s="436"/>
    </row>
    <row r="104" spans="1:11" ht="16.5" customHeight="1">
      <c r="A104" s="436"/>
      <c r="B104" s="446"/>
      <c r="C104" s="455"/>
      <c r="D104" s="455"/>
      <c r="E104" s="442" t="s">
        <v>268</v>
      </c>
      <c r="F104" s="444" t="s">
        <v>542</v>
      </c>
      <c r="G104" s="445" t="s">
        <v>733</v>
      </c>
      <c r="H104" s="445" t="s">
        <v>734</v>
      </c>
      <c r="I104" s="454" t="s">
        <v>735</v>
      </c>
      <c r="J104" s="454"/>
      <c r="K104" s="436"/>
    </row>
    <row r="105" spans="1:11" ht="5.25" customHeight="1">
      <c r="A105" s="436"/>
      <c r="B105" s="457"/>
      <c r="C105" s="457"/>
      <c r="D105" s="457"/>
      <c r="E105" s="457"/>
      <c r="F105" s="448"/>
      <c r="G105" s="448"/>
      <c r="H105" s="448"/>
      <c r="I105" s="448"/>
      <c r="J105" s="448"/>
      <c r="K105" s="448"/>
    </row>
    <row r="106" spans="1:11" ht="16.5" customHeight="1">
      <c r="A106" s="436"/>
      <c r="B106" s="458" t="s">
        <v>736</v>
      </c>
      <c r="C106" s="458"/>
      <c r="D106" s="458"/>
      <c r="E106" s="458"/>
      <c r="F106" s="458"/>
      <c r="G106" s="447" t="s">
        <v>737</v>
      </c>
      <c r="H106" s="447" t="s">
        <v>738</v>
      </c>
      <c r="I106" s="459" t="s">
        <v>739</v>
      </c>
      <c r="J106" s="459"/>
      <c r="K106" s="436"/>
    </row>
    <row r="107" spans="1:11" ht="213" customHeight="1">
      <c r="A107" s="448"/>
      <c r="B107" s="448"/>
      <c r="C107" s="448"/>
      <c r="D107" s="448"/>
      <c r="E107" s="448"/>
      <c r="F107" s="448"/>
      <c r="G107" s="448"/>
      <c r="H107" s="448"/>
      <c r="I107" s="448"/>
      <c r="J107" s="448"/>
      <c r="K107" s="448"/>
    </row>
    <row r="108" spans="1:11" ht="213" customHeight="1">
      <c r="A108" s="448"/>
      <c r="B108" s="448"/>
      <c r="C108" s="448"/>
      <c r="D108" s="448"/>
      <c r="E108" s="448"/>
      <c r="F108" s="448"/>
      <c r="G108" s="448"/>
      <c r="H108" s="448"/>
      <c r="I108" s="448"/>
      <c r="J108" s="448"/>
      <c r="K108" s="448"/>
    </row>
    <row r="109" spans="1:11" ht="5.25" customHeight="1">
      <c r="A109" s="448"/>
      <c r="B109" s="448"/>
      <c r="C109" s="448"/>
      <c r="D109" s="448"/>
      <c r="E109" s="448"/>
      <c r="F109" s="448"/>
      <c r="G109" s="448"/>
      <c r="H109" s="448"/>
      <c r="I109" s="448"/>
      <c r="J109" s="456" t="s">
        <v>740</v>
      </c>
      <c r="K109" s="456"/>
    </row>
    <row r="110" spans="1:11" ht="5.25" customHeight="1">
      <c r="A110" s="436"/>
      <c r="B110" s="456" t="s">
        <v>552</v>
      </c>
      <c r="C110" s="456"/>
      <c r="D110" s="448"/>
      <c r="E110" s="448"/>
      <c r="F110" s="448"/>
      <c r="G110" s="448"/>
      <c r="H110" s="448"/>
      <c r="I110" s="448"/>
      <c r="J110" s="456"/>
      <c r="K110" s="456"/>
    </row>
    <row r="111" spans="1:11" ht="11.25" customHeight="1">
      <c r="A111" s="436"/>
      <c r="B111" s="456"/>
      <c r="C111" s="456"/>
      <c r="D111" s="448"/>
      <c r="E111" s="448"/>
      <c r="F111" s="448"/>
      <c r="G111" s="448"/>
      <c r="H111" s="448"/>
      <c r="I111" s="448"/>
      <c r="J111" s="448"/>
      <c r="K111" s="448"/>
    </row>
    <row r="112" spans="1:11" ht="12.75">
      <c r="A112" s="436"/>
      <c r="B112" s="436"/>
      <c r="C112" s="436"/>
      <c r="D112" s="436"/>
      <c r="E112" s="436"/>
      <c r="F112" s="436"/>
      <c r="G112" s="436"/>
      <c r="H112" s="436"/>
      <c r="I112" s="436"/>
      <c r="J112" s="436"/>
      <c r="K112" s="436"/>
    </row>
    <row r="113" spans="1:11" ht="12.75">
      <c r="A113" s="436"/>
      <c r="B113" s="436"/>
      <c r="C113" s="436"/>
      <c r="D113" s="436"/>
      <c r="E113" s="436"/>
      <c r="F113" s="436"/>
      <c r="G113" s="436"/>
      <c r="H113" s="436"/>
      <c r="I113" s="436"/>
      <c r="J113" s="436"/>
      <c r="K113" s="436"/>
    </row>
    <row r="114" spans="1:11" ht="12.75">
      <c r="A114" s="436"/>
      <c r="B114" s="436"/>
      <c r="C114" s="436"/>
      <c r="D114" s="436"/>
      <c r="E114" s="436"/>
      <c r="F114" s="436"/>
      <c r="G114" s="436"/>
      <c r="H114" s="436"/>
      <c r="I114" s="436"/>
      <c r="J114" s="436"/>
      <c r="K114" s="436"/>
    </row>
    <row r="115" spans="1:11" ht="12.75">
      <c r="A115" s="436"/>
      <c r="B115" s="436"/>
      <c r="C115" s="436"/>
      <c r="D115" s="436"/>
      <c r="E115" s="436"/>
      <c r="F115" s="436"/>
      <c r="G115" s="436"/>
      <c r="H115" s="436"/>
      <c r="I115" s="436"/>
      <c r="J115" s="436"/>
      <c r="K115" s="436"/>
    </row>
    <row r="116" spans="1:11" ht="12.75">
      <c r="A116" s="436"/>
      <c r="B116" s="436"/>
      <c r="C116" s="436"/>
      <c r="D116" s="436"/>
      <c r="E116" s="436"/>
      <c r="F116" s="436"/>
      <c r="G116" s="436"/>
      <c r="H116" s="436"/>
      <c r="I116" s="436"/>
      <c r="J116" s="436"/>
      <c r="K116" s="436"/>
    </row>
    <row r="117" spans="1:11" ht="12.75">
      <c r="A117" s="436"/>
      <c r="B117" s="436"/>
      <c r="C117" s="436"/>
      <c r="D117" s="436"/>
      <c r="E117" s="436"/>
      <c r="F117" s="436"/>
      <c r="G117" s="436"/>
      <c r="H117" s="436"/>
      <c r="I117" s="436"/>
      <c r="J117" s="436"/>
      <c r="K117" s="436"/>
    </row>
    <row r="118" spans="1:11" ht="12.75">
      <c r="A118" s="436"/>
      <c r="B118" s="436"/>
      <c r="C118" s="436"/>
      <c r="D118" s="436"/>
      <c r="E118" s="436"/>
      <c r="F118" s="436"/>
      <c r="G118" s="436"/>
      <c r="H118" s="436"/>
      <c r="I118" s="436"/>
      <c r="J118" s="436"/>
      <c r="K118" s="436"/>
    </row>
    <row r="119" spans="1:11" ht="12.75">
      <c r="A119" s="436"/>
      <c r="B119" s="436"/>
      <c r="C119" s="436"/>
      <c r="D119" s="436"/>
      <c r="E119" s="436"/>
      <c r="F119" s="436"/>
      <c r="G119" s="436"/>
      <c r="H119" s="436"/>
      <c r="I119" s="436"/>
      <c r="J119" s="436"/>
      <c r="K119" s="436"/>
    </row>
    <row r="120" spans="1:11" ht="12.75">
      <c r="A120" s="436"/>
      <c r="B120" s="436"/>
      <c r="C120" s="436"/>
      <c r="D120" s="436"/>
      <c r="E120" s="436"/>
      <c r="F120" s="436"/>
      <c r="G120" s="436"/>
      <c r="H120" s="436"/>
      <c r="I120" s="436"/>
      <c r="J120" s="436"/>
      <c r="K120" s="436"/>
    </row>
    <row r="121" spans="1:11" ht="12.75">
      <c r="A121" s="436"/>
      <c r="B121" s="436"/>
      <c r="C121" s="436"/>
      <c r="D121" s="436"/>
      <c r="E121" s="436"/>
      <c r="F121" s="436"/>
      <c r="G121" s="436"/>
      <c r="H121" s="436"/>
      <c r="I121" s="436"/>
      <c r="J121" s="436"/>
      <c r="K121" s="436"/>
    </row>
    <row r="122" spans="1:11" ht="12.75">
      <c r="A122" s="436"/>
      <c r="B122" s="436"/>
      <c r="C122" s="436"/>
      <c r="D122" s="436"/>
      <c r="E122" s="436"/>
      <c r="F122" s="436"/>
      <c r="G122" s="436"/>
      <c r="H122" s="436"/>
      <c r="I122" s="436"/>
      <c r="J122" s="436"/>
      <c r="K122" s="436"/>
    </row>
    <row r="123" spans="1:11" ht="12.75">
      <c r="A123" s="436"/>
      <c r="B123" s="436"/>
      <c r="C123" s="436"/>
      <c r="D123" s="436"/>
      <c r="E123" s="436"/>
      <c r="F123" s="436"/>
      <c r="G123" s="436"/>
      <c r="H123" s="436"/>
      <c r="I123" s="436"/>
      <c r="J123" s="436"/>
      <c r="K123" s="436"/>
    </row>
    <row r="124" spans="1:11" ht="12.75">
      <c r="A124" s="436"/>
      <c r="B124" s="436"/>
      <c r="C124" s="436"/>
      <c r="D124" s="436"/>
      <c r="E124" s="436"/>
      <c r="F124" s="436"/>
      <c r="G124" s="436"/>
      <c r="H124" s="436"/>
      <c r="I124" s="436"/>
      <c r="J124" s="436"/>
      <c r="K124" s="436"/>
    </row>
    <row r="125" spans="1:11" ht="12.75">
      <c r="A125" s="436"/>
      <c r="B125" s="436"/>
      <c r="C125" s="436"/>
      <c r="D125" s="436"/>
      <c r="E125" s="436"/>
      <c r="F125" s="436"/>
      <c r="G125" s="436"/>
      <c r="H125" s="436"/>
      <c r="I125" s="436"/>
      <c r="J125" s="436"/>
      <c r="K125" s="436"/>
    </row>
    <row r="126" spans="1:11" ht="12.75">
      <c r="A126" s="436"/>
      <c r="B126" s="436"/>
      <c r="C126" s="436"/>
      <c r="D126" s="436"/>
      <c r="E126" s="436"/>
      <c r="F126" s="436"/>
      <c r="G126" s="436"/>
      <c r="H126" s="436"/>
      <c r="I126" s="436"/>
      <c r="J126" s="436"/>
      <c r="K126" s="436"/>
    </row>
    <row r="127" spans="1:11" ht="12.75">
      <c r="A127" s="436"/>
      <c r="B127" s="436"/>
      <c r="C127" s="436"/>
      <c r="D127" s="436"/>
      <c r="E127" s="436"/>
      <c r="F127" s="436"/>
      <c r="G127" s="436"/>
      <c r="H127" s="436"/>
      <c r="I127" s="436"/>
      <c r="J127" s="436"/>
      <c r="K127" s="436"/>
    </row>
    <row r="128" spans="1:11" ht="12.75">
      <c r="A128" s="436"/>
      <c r="B128" s="436"/>
      <c r="C128" s="436"/>
      <c r="D128" s="436"/>
      <c r="E128" s="436"/>
      <c r="F128" s="436"/>
      <c r="G128" s="436"/>
      <c r="H128" s="436"/>
      <c r="I128" s="436"/>
      <c r="J128" s="436"/>
      <c r="K128" s="436"/>
    </row>
    <row r="129" spans="1:11" ht="12.75">
      <c r="A129" s="436"/>
      <c r="B129" s="436"/>
      <c r="C129" s="436"/>
      <c r="D129" s="436"/>
      <c r="E129" s="436"/>
      <c r="F129" s="436"/>
      <c r="G129" s="436"/>
      <c r="H129" s="436"/>
      <c r="I129" s="436"/>
      <c r="J129" s="436"/>
      <c r="K129" s="436"/>
    </row>
    <row r="130" spans="1:11" ht="12.75">
      <c r="A130" s="436"/>
      <c r="B130" s="436"/>
      <c r="C130" s="436"/>
      <c r="D130" s="436"/>
      <c r="E130" s="436"/>
      <c r="F130" s="436"/>
      <c r="G130" s="436"/>
      <c r="H130" s="436"/>
      <c r="I130" s="436"/>
      <c r="J130" s="436"/>
      <c r="K130" s="436"/>
    </row>
    <row r="131" spans="1:11" ht="12.75">
      <c r="A131" s="436"/>
      <c r="B131" s="436"/>
      <c r="C131" s="436"/>
      <c r="D131" s="436"/>
      <c r="E131" s="436"/>
      <c r="F131" s="436"/>
      <c r="G131" s="436"/>
      <c r="H131" s="436"/>
      <c r="I131" s="436"/>
      <c r="J131" s="436"/>
      <c r="K131" s="436"/>
    </row>
    <row r="132" spans="1:11" ht="12.75">
      <c r="A132" s="436"/>
      <c r="B132" s="436"/>
      <c r="C132" s="436"/>
      <c r="D132" s="436"/>
      <c r="E132" s="436"/>
      <c r="F132" s="436"/>
      <c r="G132" s="436"/>
      <c r="H132" s="436"/>
      <c r="I132" s="436"/>
      <c r="J132" s="436"/>
      <c r="K132" s="436"/>
    </row>
    <row r="133" spans="1:11" ht="12.75">
      <c r="A133" s="436"/>
      <c r="B133" s="436"/>
      <c r="C133" s="436"/>
      <c r="D133" s="436"/>
      <c r="E133" s="436"/>
      <c r="F133" s="436"/>
      <c r="G133" s="436"/>
      <c r="H133" s="436"/>
      <c r="I133" s="436"/>
      <c r="J133" s="436"/>
      <c r="K133" s="436"/>
    </row>
    <row r="134" spans="1:11" ht="12.75">
      <c r="A134" s="436"/>
      <c r="B134" s="436"/>
      <c r="C134" s="436"/>
      <c r="D134" s="436"/>
      <c r="E134" s="436"/>
      <c r="F134" s="436"/>
      <c r="G134" s="436"/>
      <c r="H134" s="436"/>
      <c r="I134" s="436"/>
      <c r="J134" s="436"/>
      <c r="K134" s="436"/>
    </row>
    <row r="135" spans="1:11" ht="12.75">
      <c r="A135" s="436"/>
      <c r="B135" s="436"/>
      <c r="C135" s="436"/>
      <c r="D135" s="436"/>
      <c r="E135" s="436"/>
      <c r="F135" s="436"/>
      <c r="G135" s="436"/>
      <c r="H135" s="436"/>
      <c r="I135" s="436"/>
      <c r="J135" s="436"/>
      <c r="K135" s="436"/>
    </row>
    <row r="136" spans="1:11" ht="12.75">
      <c r="A136" s="436"/>
      <c r="B136" s="436"/>
      <c r="C136" s="436"/>
      <c r="D136" s="436"/>
      <c r="E136" s="436"/>
      <c r="F136" s="436"/>
      <c r="G136" s="436"/>
      <c r="H136" s="436"/>
      <c r="I136" s="436"/>
      <c r="J136" s="436"/>
      <c r="K136" s="436"/>
    </row>
    <row r="137" spans="1:11" ht="12.75">
      <c r="A137" s="436"/>
      <c r="B137" s="436"/>
      <c r="C137" s="436"/>
      <c r="D137" s="436"/>
      <c r="E137" s="436"/>
      <c r="F137" s="436"/>
      <c r="G137" s="436"/>
      <c r="H137" s="436"/>
      <c r="I137" s="436"/>
      <c r="J137" s="436"/>
      <c r="K137" s="436"/>
    </row>
    <row r="138" spans="1:11" ht="12.75">
      <c r="A138" s="436"/>
      <c r="B138" s="436"/>
      <c r="C138" s="436"/>
      <c r="D138" s="436"/>
      <c r="E138" s="436"/>
      <c r="F138" s="436"/>
      <c r="G138" s="436"/>
      <c r="H138" s="436"/>
      <c r="I138" s="436"/>
      <c r="J138" s="436"/>
      <c r="K138" s="436"/>
    </row>
    <row r="139" spans="1:11" ht="12.75">
      <c r="A139" s="436"/>
      <c r="B139" s="436"/>
      <c r="C139" s="436"/>
      <c r="D139" s="436"/>
      <c r="E139" s="436"/>
      <c r="F139" s="436"/>
      <c r="G139" s="436"/>
      <c r="H139" s="436"/>
      <c r="I139" s="436"/>
      <c r="J139" s="436"/>
      <c r="K139" s="436"/>
    </row>
    <row r="140" spans="1:11" ht="12.75">
      <c r="A140" s="436"/>
      <c r="B140" s="436"/>
      <c r="C140" s="436"/>
      <c r="D140" s="436"/>
      <c r="E140" s="436"/>
      <c r="F140" s="436"/>
      <c r="G140" s="436"/>
      <c r="H140" s="436"/>
      <c r="I140" s="436"/>
      <c r="J140" s="436"/>
      <c r="K140" s="436"/>
    </row>
    <row r="141" spans="1:11" ht="12.75">
      <c r="A141" s="436"/>
      <c r="B141" s="436"/>
      <c r="C141" s="436"/>
      <c r="D141" s="436"/>
      <c r="E141" s="436"/>
      <c r="F141" s="436"/>
      <c r="G141" s="436"/>
      <c r="H141" s="436"/>
      <c r="I141" s="436"/>
      <c r="J141" s="436"/>
      <c r="K141" s="436"/>
    </row>
    <row r="142" spans="1:11" ht="12.75">
      <c r="A142" s="436"/>
      <c r="B142" s="436"/>
      <c r="C142" s="436"/>
      <c r="D142" s="436"/>
      <c r="E142" s="436"/>
      <c r="F142" s="436"/>
      <c r="G142" s="436"/>
      <c r="H142" s="436"/>
      <c r="I142" s="436"/>
      <c r="J142" s="436"/>
      <c r="K142" s="436"/>
    </row>
    <row r="143" spans="1:11" ht="12.75">
      <c r="A143" s="436"/>
      <c r="B143" s="436"/>
      <c r="C143" s="436"/>
      <c r="D143" s="436"/>
      <c r="E143" s="436"/>
      <c r="F143" s="436"/>
      <c r="G143" s="436"/>
      <c r="H143" s="436"/>
      <c r="I143" s="436"/>
      <c r="J143" s="436"/>
      <c r="K143" s="436"/>
    </row>
    <row r="144" spans="1:11" ht="12.75">
      <c r="A144" s="436"/>
      <c r="B144" s="436"/>
      <c r="C144" s="436"/>
      <c r="D144" s="436"/>
      <c r="E144" s="436"/>
      <c r="F144" s="436"/>
      <c r="G144" s="436"/>
      <c r="H144" s="436"/>
      <c r="I144" s="436"/>
      <c r="J144" s="436"/>
      <c r="K144" s="436"/>
    </row>
    <row r="145" spans="1:11" ht="12.75">
      <c r="A145" s="436"/>
      <c r="B145" s="436"/>
      <c r="C145" s="436"/>
      <c r="D145" s="436"/>
      <c r="E145" s="436"/>
      <c r="F145" s="436"/>
      <c r="G145" s="436"/>
      <c r="H145" s="436"/>
      <c r="I145" s="436"/>
      <c r="J145" s="436"/>
      <c r="K145" s="436"/>
    </row>
    <row r="146" spans="1:11" ht="12.75">
      <c r="A146" s="436"/>
      <c r="B146" s="436"/>
      <c r="C146" s="436"/>
      <c r="D146" s="436"/>
      <c r="E146" s="436"/>
      <c r="F146" s="436"/>
      <c r="G146" s="436"/>
      <c r="H146" s="436"/>
      <c r="I146" s="436"/>
      <c r="J146" s="436"/>
      <c r="K146" s="436"/>
    </row>
    <row r="147" spans="1:11" ht="12.75">
      <c r="A147" s="436"/>
      <c r="B147" s="436"/>
      <c r="C147" s="436"/>
      <c r="D147" s="436"/>
      <c r="E147" s="436"/>
      <c r="F147" s="436"/>
      <c r="G147" s="436"/>
      <c r="H147" s="436"/>
      <c r="I147" s="436"/>
      <c r="J147" s="436"/>
      <c r="K147" s="436"/>
    </row>
    <row r="148" spans="1:11" ht="12.75">
      <c r="A148" s="436"/>
      <c r="B148" s="436"/>
      <c r="C148" s="436"/>
      <c r="D148" s="436"/>
      <c r="E148" s="436"/>
      <c r="F148" s="436"/>
      <c r="G148" s="436"/>
      <c r="H148" s="436"/>
      <c r="I148" s="436"/>
      <c r="J148" s="436"/>
      <c r="K148" s="436"/>
    </row>
    <row r="149" spans="1:11" ht="12.75">
      <c r="A149" s="436"/>
      <c r="B149" s="436"/>
      <c r="C149" s="436"/>
      <c r="D149" s="436"/>
      <c r="E149" s="436"/>
      <c r="F149" s="436"/>
      <c r="G149" s="436"/>
      <c r="H149" s="436"/>
      <c r="I149" s="436"/>
      <c r="J149" s="436"/>
      <c r="K149" s="436"/>
    </row>
    <row r="150" spans="1:11" ht="12.75">
      <c r="A150" s="436"/>
      <c r="B150" s="436"/>
      <c r="C150" s="436"/>
      <c r="D150" s="436"/>
      <c r="E150" s="436"/>
      <c r="F150" s="436"/>
      <c r="G150" s="436"/>
      <c r="H150" s="436"/>
      <c r="I150" s="436"/>
      <c r="J150" s="436"/>
      <c r="K150" s="436"/>
    </row>
    <row r="151" spans="1:11" ht="12.75">
      <c r="A151" s="436"/>
      <c r="B151" s="436"/>
      <c r="C151" s="436"/>
      <c r="D151" s="436"/>
      <c r="E151" s="436"/>
      <c r="F151" s="436"/>
      <c r="G151" s="436"/>
      <c r="H151" s="436"/>
      <c r="I151" s="436"/>
      <c r="J151" s="436"/>
      <c r="K151" s="436"/>
    </row>
    <row r="152" spans="1:11" ht="12.75">
      <c r="A152" s="436"/>
      <c r="B152" s="436"/>
      <c r="C152" s="436"/>
      <c r="D152" s="436"/>
      <c r="E152" s="436"/>
      <c r="F152" s="436"/>
      <c r="G152" s="436"/>
      <c r="H152" s="436"/>
      <c r="I152" s="436"/>
      <c r="J152" s="436"/>
      <c r="K152" s="436"/>
    </row>
    <row r="153" spans="1:11" ht="12.75">
      <c r="A153" s="436"/>
      <c r="B153" s="436"/>
      <c r="C153" s="436"/>
      <c r="D153" s="436"/>
      <c r="E153" s="436"/>
      <c r="F153" s="436"/>
      <c r="G153" s="436"/>
      <c r="H153" s="436"/>
      <c r="I153" s="436"/>
      <c r="J153" s="436"/>
      <c r="K153" s="436"/>
    </row>
    <row r="154" spans="1:11" ht="12.75">
      <c r="A154" s="436"/>
      <c r="B154" s="436"/>
      <c r="C154" s="436"/>
      <c r="D154" s="436"/>
      <c r="E154" s="436"/>
      <c r="F154" s="436"/>
      <c r="G154" s="436"/>
      <c r="H154" s="436"/>
      <c r="I154" s="436"/>
      <c r="J154" s="436"/>
      <c r="K154" s="436"/>
    </row>
    <row r="155" spans="1:11" ht="12.75">
      <c r="A155" s="436"/>
      <c r="B155" s="436"/>
      <c r="C155" s="436"/>
      <c r="D155" s="436"/>
      <c r="E155" s="436"/>
      <c r="F155" s="436"/>
      <c r="G155" s="436"/>
      <c r="H155" s="436"/>
      <c r="I155" s="436"/>
      <c r="J155" s="436"/>
      <c r="K155" s="436"/>
    </row>
    <row r="156" spans="1:11" ht="12.75">
      <c r="A156" s="436"/>
      <c r="B156" s="436"/>
      <c r="C156" s="436"/>
      <c r="D156" s="436"/>
      <c r="E156" s="436"/>
      <c r="F156" s="436"/>
      <c r="G156" s="436"/>
      <c r="H156" s="436"/>
      <c r="I156" s="436"/>
      <c r="J156" s="436"/>
      <c r="K156" s="436"/>
    </row>
    <row r="157" spans="1:11" ht="12.75">
      <c r="A157" s="436"/>
      <c r="B157" s="436"/>
      <c r="C157" s="436"/>
      <c r="D157" s="436"/>
      <c r="E157" s="436"/>
      <c r="F157" s="436"/>
      <c r="G157" s="436"/>
      <c r="H157" s="436"/>
      <c r="I157" s="436"/>
      <c r="J157" s="436"/>
      <c r="K157" s="436"/>
    </row>
    <row r="158" spans="1:11" ht="12.75">
      <c r="A158" s="436"/>
      <c r="B158" s="436"/>
      <c r="C158" s="436"/>
      <c r="D158" s="436"/>
      <c r="E158" s="436"/>
      <c r="F158" s="436"/>
      <c r="G158" s="436"/>
      <c r="H158" s="436"/>
      <c r="I158" s="436"/>
      <c r="J158" s="436"/>
      <c r="K158" s="436"/>
    </row>
    <row r="159" spans="1:11" ht="12.75">
      <c r="A159" s="436"/>
      <c r="B159" s="436"/>
      <c r="C159" s="436"/>
      <c r="D159" s="436"/>
      <c r="E159" s="436"/>
      <c r="F159" s="436"/>
      <c r="G159" s="436"/>
      <c r="H159" s="436"/>
      <c r="I159" s="436"/>
      <c r="J159" s="436"/>
      <c r="K159" s="436"/>
    </row>
    <row r="160" spans="1:11" ht="12.75">
      <c r="A160" s="436"/>
      <c r="B160" s="436"/>
      <c r="C160" s="436"/>
      <c r="D160" s="436"/>
      <c r="E160" s="436"/>
      <c r="F160" s="436"/>
      <c r="G160" s="436"/>
      <c r="H160" s="436"/>
      <c r="I160" s="436"/>
      <c r="J160" s="436"/>
      <c r="K160" s="436"/>
    </row>
    <row r="161" spans="1:11" ht="12.75">
      <c r="A161" s="436"/>
      <c r="B161" s="436"/>
      <c r="C161" s="436"/>
      <c r="D161" s="436"/>
      <c r="E161" s="436"/>
      <c r="F161" s="436"/>
      <c r="G161" s="436"/>
      <c r="H161" s="436"/>
      <c r="I161" s="436"/>
      <c r="J161" s="436"/>
      <c r="K161" s="436"/>
    </row>
    <row r="162" spans="1:11" ht="12.75">
      <c r="A162" s="436"/>
      <c r="B162" s="436"/>
      <c r="C162" s="436"/>
      <c r="D162" s="436"/>
      <c r="E162" s="436"/>
      <c r="F162" s="436"/>
      <c r="G162" s="436"/>
      <c r="H162" s="436"/>
      <c r="I162" s="436"/>
      <c r="J162" s="436"/>
      <c r="K162" s="436"/>
    </row>
    <row r="163" spans="1:11" ht="12.75">
      <c r="A163" s="436"/>
      <c r="B163" s="436"/>
      <c r="C163" s="436"/>
      <c r="D163" s="436"/>
      <c r="E163" s="436"/>
      <c r="F163" s="436"/>
      <c r="G163" s="436"/>
      <c r="H163" s="436"/>
      <c r="I163" s="436"/>
      <c r="J163" s="436"/>
      <c r="K163" s="436"/>
    </row>
    <row r="164" spans="1:11" ht="12.75">
      <c r="A164" s="436"/>
      <c r="B164" s="436"/>
      <c r="C164" s="436"/>
      <c r="D164" s="436"/>
      <c r="E164" s="436"/>
      <c r="F164" s="436"/>
      <c r="G164" s="436"/>
      <c r="H164" s="436"/>
      <c r="I164" s="436"/>
      <c r="J164" s="436"/>
      <c r="K164" s="436"/>
    </row>
    <row r="165" spans="1:11" ht="12.75">
      <c r="A165" s="436"/>
      <c r="B165" s="436"/>
      <c r="C165" s="436"/>
      <c r="D165" s="436"/>
      <c r="E165" s="436"/>
      <c r="F165" s="436"/>
      <c r="G165" s="436"/>
      <c r="H165" s="436"/>
      <c r="I165" s="436"/>
      <c r="J165" s="436"/>
      <c r="K165" s="436"/>
    </row>
    <row r="166" spans="1:11" ht="12.75">
      <c r="A166" s="436"/>
      <c r="B166" s="436"/>
      <c r="C166" s="436"/>
      <c r="D166" s="436"/>
      <c r="E166" s="436"/>
      <c r="F166" s="436"/>
      <c r="G166" s="436"/>
      <c r="H166" s="436"/>
      <c r="I166" s="436"/>
      <c r="J166" s="436"/>
      <c r="K166" s="436"/>
    </row>
    <row r="167" spans="1:11" ht="12.75">
      <c r="A167" s="436"/>
      <c r="B167" s="436"/>
      <c r="C167" s="436"/>
      <c r="D167" s="436"/>
      <c r="E167" s="436"/>
      <c r="F167" s="436"/>
      <c r="G167" s="436"/>
      <c r="H167" s="436"/>
      <c r="I167" s="436"/>
      <c r="J167" s="436"/>
      <c r="K167" s="436"/>
    </row>
    <row r="168" spans="1:11" ht="12.75">
      <c r="A168" s="436"/>
      <c r="B168" s="436"/>
      <c r="C168" s="436"/>
      <c r="D168" s="436"/>
      <c r="E168" s="436"/>
      <c r="F168" s="436"/>
      <c r="G168" s="436"/>
      <c r="H168" s="436"/>
      <c r="I168" s="436"/>
      <c r="J168" s="436"/>
      <c r="K168" s="436"/>
    </row>
    <row r="169" spans="1:11" ht="12.75">
      <c r="A169" s="436"/>
      <c r="B169" s="436"/>
      <c r="C169" s="436"/>
      <c r="D169" s="436"/>
      <c r="E169" s="436"/>
      <c r="F169" s="436"/>
      <c r="G169" s="436"/>
      <c r="H169" s="436"/>
      <c r="I169" s="436"/>
      <c r="J169" s="436"/>
      <c r="K169" s="436"/>
    </row>
    <row r="170" spans="1:11" ht="12.75">
      <c r="A170" s="436"/>
      <c r="B170" s="436"/>
      <c r="C170" s="436"/>
      <c r="D170" s="436"/>
      <c r="E170" s="436"/>
      <c r="F170" s="436"/>
      <c r="G170" s="436"/>
      <c r="H170" s="436"/>
      <c r="I170" s="436"/>
      <c r="J170" s="436"/>
      <c r="K170" s="436"/>
    </row>
    <row r="171" spans="1:11" ht="12.75">
      <c r="A171" s="436"/>
      <c r="B171" s="436"/>
      <c r="C171" s="436"/>
      <c r="D171" s="436"/>
      <c r="E171" s="436"/>
      <c r="F171" s="436"/>
      <c r="G171" s="436"/>
      <c r="H171" s="436"/>
      <c r="I171" s="436"/>
      <c r="J171" s="436"/>
      <c r="K171" s="436"/>
    </row>
    <row r="172" spans="1:11" ht="12.75">
      <c r="A172" s="436"/>
      <c r="B172" s="436"/>
      <c r="C172" s="436"/>
      <c r="D172" s="436"/>
      <c r="E172" s="436"/>
      <c r="F172" s="436"/>
      <c r="G172" s="436"/>
      <c r="H172" s="436"/>
      <c r="I172" s="436"/>
      <c r="J172" s="436"/>
      <c r="K172" s="436"/>
    </row>
    <row r="173" spans="1:11" ht="12.75">
      <c r="A173" s="436"/>
      <c r="B173" s="436"/>
      <c r="C173" s="436"/>
      <c r="D173" s="436"/>
      <c r="E173" s="436"/>
      <c r="F173" s="436"/>
      <c r="G173" s="436"/>
      <c r="H173" s="436"/>
      <c r="I173" s="436"/>
      <c r="J173" s="436"/>
      <c r="K173" s="436"/>
    </row>
    <row r="174" spans="1:11" ht="12.75">
      <c r="A174" s="436"/>
      <c r="B174" s="436"/>
      <c r="C174" s="436"/>
      <c r="D174" s="436"/>
      <c r="E174" s="436"/>
      <c r="F174" s="436"/>
      <c r="G174" s="436"/>
      <c r="H174" s="436"/>
      <c r="I174" s="436"/>
      <c r="J174" s="436"/>
      <c r="K174" s="436"/>
    </row>
    <row r="175" spans="1:11" ht="12.75">
      <c r="A175" s="436"/>
      <c r="B175" s="436"/>
      <c r="C175" s="436"/>
      <c r="D175" s="436"/>
      <c r="E175" s="436"/>
      <c r="F175" s="436"/>
      <c r="G175" s="436"/>
      <c r="H175" s="436"/>
      <c r="I175" s="436"/>
      <c r="J175" s="436"/>
      <c r="K175" s="436"/>
    </row>
    <row r="176" spans="1:11" ht="12.75">
      <c r="A176" s="436"/>
      <c r="B176" s="436"/>
      <c r="C176" s="436"/>
      <c r="D176" s="436"/>
      <c r="E176" s="436"/>
      <c r="F176" s="436"/>
      <c r="G176" s="436"/>
      <c r="H176" s="436"/>
      <c r="I176" s="436"/>
      <c r="J176" s="436"/>
      <c r="K176" s="436"/>
    </row>
    <row r="177" spans="1:11" ht="12.75">
      <c r="A177" s="436"/>
      <c r="B177" s="436"/>
      <c r="C177" s="436"/>
      <c r="D177" s="436"/>
      <c r="E177" s="436"/>
      <c r="F177" s="436"/>
      <c r="G177" s="436"/>
      <c r="H177" s="436"/>
      <c r="I177" s="436"/>
      <c r="J177" s="436"/>
      <c r="K177" s="436"/>
    </row>
    <row r="178" spans="1:11" ht="12.75">
      <c r="A178" s="436"/>
      <c r="B178" s="436"/>
      <c r="C178" s="436"/>
      <c r="D178" s="436"/>
      <c r="E178" s="436"/>
      <c r="F178" s="436"/>
      <c r="G178" s="436"/>
      <c r="H178" s="436"/>
      <c r="I178" s="436"/>
      <c r="J178" s="436"/>
      <c r="K178" s="436"/>
    </row>
    <row r="179" spans="1:11" ht="12.75">
      <c r="A179" s="436"/>
      <c r="B179" s="436"/>
      <c r="C179" s="436"/>
      <c r="D179" s="436"/>
      <c r="E179" s="436"/>
      <c r="F179" s="436"/>
      <c r="G179" s="436"/>
      <c r="H179" s="436"/>
      <c r="I179" s="436"/>
      <c r="J179" s="436"/>
      <c r="K179" s="436"/>
    </row>
    <row r="180" spans="1:11" ht="12.75">
      <c r="A180" s="436"/>
      <c r="B180" s="436"/>
      <c r="C180" s="436"/>
      <c r="D180" s="436"/>
      <c r="E180" s="436"/>
      <c r="F180" s="436"/>
      <c r="G180" s="436"/>
      <c r="H180" s="436"/>
      <c r="I180" s="436"/>
      <c r="J180" s="436"/>
      <c r="K180" s="436"/>
    </row>
    <row r="181" spans="1:11" ht="12.75">
      <c r="A181" s="436"/>
      <c r="B181" s="436"/>
      <c r="C181" s="436"/>
      <c r="D181" s="436"/>
      <c r="E181" s="436"/>
      <c r="F181" s="436"/>
      <c r="G181" s="436"/>
      <c r="H181" s="436"/>
      <c r="I181" s="436"/>
      <c r="J181" s="436"/>
      <c r="K181" s="436"/>
    </row>
    <row r="182" spans="1:11" ht="12.75">
      <c r="A182" s="436"/>
      <c r="B182" s="436"/>
      <c r="C182" s="436"/>
      <c r="D182" s="436"/>
      <c r="E182" s="436"/>
      <c r="F182" s="436"/>
      <c r="G182" s="436"/>
      <c r="H182" s="436"/>
      <c r="I182" s="436"/>
      <c r="J182" s="436"/>
      <c r="K182" s="436"/>
    </row>
    <row r="183" spans="1:11" ht="12.75">
      <c r="A183" s="436"/>
      <c r="B183" s="436"/>
      <c r="C183" s="436"/>
      <c r="D183" s="436"/>
      <c r="E183" s="436"/>
      <c r="F183" s="436"/>
      <c r="G183" s="436"/>
      <c r="H183" s="436"/>
      <c r="I183" s="436"/>
      <c r="J183" s="436"/>
      <c r="K183" s="436"/>
    </row>
    <row r="184" spans="1:11" ht="12.75">
      <c r="A184" s="436"/>
      <c r="B184" s="436"/>
      <c r="C184" s="436"/>
      <c r="D184" s="436"/>
      <c r="E184" s="436"/>
      <c r="F184" s="436"/>
      <c r="G184" s="436"/>
      <c r="H184" s="436"/>
      <c r="I184" s="436"/>
      <c r="J184" s="436"/>
      <c r="K184" s="436"/>
    </row>
    <row r="185" spans="1:11" ht="12.75">
      <c r="A185" s="436"/>
      <c r="B185" s="436"/>
      <c r="C185" s="436"/>
      <c r="D185" s="436"/>
      <c r="E185" s="436"/>
      <c r="F185" s="436"/>
      <c r="G185" s="436"/>
      <c r="H185" s="436"/>
      <c r="I185" s="436"/>
      <c r="J185" s="436"/>
      <c r="K185" s="436"/>
    </row>
    <row r="186" spans="1:11" ht="12.75">
      <c r="A186" s="436"/>
      <c r="B186" s="436"/>
      <c r="C186" s="436"/>
      <c r="D186" s="436"/>
      <c r="E186" s="436"/>
      <c r="F186" s="436"/>
      <c r="G186" s="436"/>
      <c r="H186" s="436"/>
      <c r="I186" s="436"/>
      <c r="J186" s="436"/>
      <c r="K186" s="436"/>
    </row>
    <row r="187" spans="1:11" ht="12.75">
      <c r="A187" s="436"/>
      <c r="B187" s="436"/>
      <c r="C187" s="436"/>
      <c r="D187" s="436"/>
      <c r="E187" s="436"/>
      <c r="F187" s="436"/>
      <c r="G187" s="436"/>
      <c r="H187" s="436"/>
      <c r="I187" s="436"/>
      <c r="J187" s="436"/>
      <c r="K187" s="436"/>
    </row>
    <row r="188" spans="1:11" ht="12.75">
      <c r="A188" s="436"/>
      <c r="B188" s="436"/>
      <c r="C188" s="436"/>
      <c r="D188" s="436"/>
      <c r="E188" s="436"/>
      <c r="F188" s="436"/>
      <c r="G188" s="436"/>
      <c r="H188" s="436"/>
      <c r="I188" s="436"/>
      <c r="J188" s="436"/>
      <c r="K188" s="436"/>
    </row>
    <row r="189" spans="1:11" ht="12.75">
      <c r="A189" s="436"/>
      <c r="B189" s="436"/>
      <c r="C189" s="436"/>
      <c r="D189" s="436"/>
      <c r="E189" s="436"/>
      <c r="F189" s="436"/>
      <c r="G189" s="436"/>
      <c r="H189" s="436"/>
      <c r="I189" s="436"/>
      <c r="J189" s="436"/>
      <c r="K189" s="436"/>
    </row>
    <row r="190" spans="1:11" ht="12.75">
      <c r="A190" s="436"/>
      <c r="B190" s="436"/>
      <c r="C190" s="436"/>
      <c r="D190" s="436"/>
      <c r="E190" s="436"/>
      <c r="F190" s="436"/>
      <c r="G190" s="436"/>
      <c r="H190" s="436"/>
      <c r="I190" s="436"/>
      <c r="J190" s="436"/>
      <c r="K190" s="436"/>
    </row>
    <row r="191" spans="1:11" ht="12.75">
      <c r="A191" s="436"/>
      <c r="B191" s="436"/>
      <c r="C191" s="436"/>
      <c r="D191" s="436"/>
      <c r="E191" s="436"/>
      <c r="F191" s="436"/>
      <c r="G191" s="436"/>
      <c r="H191" s="436"/>
      <c r="I191" s="436"/>
      <c r="J191" s="436"/>
      <c r="K191" s="436"/>
    </row>
    <row r="192" spans="1:11" ht="12.75">
      <c r="A192" s="436"/>
      <c r="B192" s="436"/>
      <c r="C192" s="436"/>
      <c r="D192" s="436"/>
      <c r="E192" s="436"/>
      <c r="F192" s="436"/>
      <c r="G192" s="436"/>
      <c r="H192" s="436"/>
      <c r="I192" s="436"/>
      <c r="J192" s="436"/>
      <c r="K192" s="436"/>
    </row>
    <row r="193" spans="1:11" ht="12.75">
      <c r="A193" s="436"/>
      <c r="B193" s="436"/>
      <c r="C193" s="436"/>
      <c r="D193" s="436"/>
      <c r="E193" s="436"/>
      <c r="F193" s="436"/>
      <c r="G193" s="436"/>
      <c r="H193" s="436"/>
      <c r="I193" s="436"/>
      <c r="J193" s="436"/>
      <c r="K193" s="436"/>
    </row>
    <row r="194" spans="1:11" ht="12.75">
      <c r="A194" s="436"/>
      <c r="B194" s="436"/>
      <c r="C194" s="436"/>
      <c r="D194" s="436"/>
      <c r="E194" s="436"/>
      <c r="F194" s="436"/>
      <c r="G194" s="436"/>
      <c r="H194" s="436"/>
      <c r="I194" s="436"/>
      <c r="J194" s="436"/>
      <c r="K194" s="436"/>
    </row>
    <row r="195" spans="1:11" ht="12.75">
      <c r="A195" s="436"/>
      <c r="B195" s="436"/>
      <c r="C195" s="436"/>
      <c r="D195" s="436"/>
      <c r="E195" s="436"/>
      <c r="F195" s="436"/>
      <c r="G195" s="436"/>
      <c r="H195" s="436"/>
      <c r="I195" s="436"/>
      <c r="J195" s="436"/>
      <c r="K195" s="436"/>
    </row>
    <row r="196" spans="1:11" ht="12.75">
      <c r="A196" s="436"/>
      <c r="B196" s="436"/>
      <c r="C196" s="436"/>
      <c r="D196" s="436"/>
      <c r="E196" s="436"/>
      <c r="F196" s="436"/>
      <c r="G196" s="436"/>
      <c r="H196" s="436"/>
      <c r="I196" s="436"/>
      <c r="J196" s="436"/>
      <c r="K196" s="436"/>
    </row>
    <row r="197" spans="1:11" ht="12.75">
      <c r="A197" s="436"/>
      <c r="B197" s="436"/>
      <c r="C197" s="436"/>
      <c r="D197" s="436"/>
      <c r="E197" s="436"/>
      <c r="F197" s="436"/>
      <c r="G197" s="436"/>
      <c r="H197" s="436"/>
      <c r="I197" s="436"/>
      <c r="J197" s="436"/>
      <c r="K197" s="436"/>
    </row>
    <row r="198" spans="1:11" ht="12.75">
      <c r="A198" s="436"/>
      <c r="B198" s="436"/>
      <c r="C198" s="436"/>
      <c r="D198" s="436"/>
      <c r="E198" s="436"/>
      <c r="F198" s="436"/>
      <c r="G198" s="436"/>
      <c r="H198" s="436"/>
      <c r="I198" s="436"/>
      <c r="J198" s="436"/>
      <c r="K198" s="436"/>
    </row>
    <row r="199" spans="1:11" ht="12.75">
      <c r="A199" s="436"/>
      <c r="B199" s="436"/>
      <c r="C199" s="436"/>
      <c r="D199" s="436"/>
      <c r="E199" s="436"/>
      <c r="F199" s="436"/>
      <c r="G199" s="436"/>
      <c r="H199" s="436"/>
      <c r="I199" s="436"/>
      <c r="J199" s="436"/>
      <c r="K199" s="436"/>
    </row>
    <row r="200" spans="1:11" ht="12.75">
      <c r="A200" s="436"/>
      <c r="B200" s="436"/>
      <c r="C200" s="436"/>
      <c r="D200" s="436"/>
      <c r="E200" s="436"/>
      <c r="F200" s="436"/>
      <c r="G200" s="436"/>
      <c r="H200" s="436"/>
      <c r="I200" s="436"/>
      <c r="J200" s="436"/>
      <c r="K200" s="436"/>
    </row>
    <row r="201" spans="1:11" ht="12.75">
      <c r="A201" s="436"/>
      <c r="B201" s="436"/>
      <c r="C201" s="436"/>
      <c r="D201" s="436"/>
      <c r="E201" s="436"/>
      <c r="F201" s="436"/>
      <c r="G201" s="436"/>
      <c r="H201" s="436"/>
      <c r="I201" s="436"/>
      <c r="J201" s="436"/>
      <c r="K201" s="436"/>
    </row>
    <row r="202" spans="1:11" ht="12.75">
      <c r="A202" s="436"/>
      <c r="B202" s="436"/>
      <c r="C202" s="436"/>
      <c r="D202" s="436"/>
      <c r="E202" s="436"/>
      <c r="F202" s="436"/>
      <c r="G202" s="436"/>
      <c r="H202" s="436"/>
      <c r="I202" s="436"/>
      <c r="J202" s="436"/>
      <c r="K202" s="436"/>
    </row>
    <row r="203" spans="1:11" ht="12.75">
      <c r="A203" s="436"/>
      <c r="B203" s="436"/>
      <c r="C203" s="436"/>
      <c r="D203" s="436"/>
      <c r="E203" s="436"/>
      <c r="F203" s="436"/>
      <c r="G203" s="436"/>
      <c r="H203" s="436"/>
      <c r="I203" s="436"/>
      <c r="J203" s="436"/>
      <c r="K203" s="436"/>
    </row>
    <row r="204" spans="1:11" ht="12.75">
      <c r="A204" s="436"/>
      <c r="B204" s="436"/>
      <c r="C204" s="436"/>
      <c r="D204" s="436"/>
      <c r="E204" s="436"/>
      <c r="F204" s="436"/>
      <c r="G204" s="436"/>
      <c r="H204" s="436"/>
      <c r="I204" s="436"/>
      <c r="J204" s="436"/>
      <c r="K204" s="436"/>
    </row>
    <row r="205" spans="1:11" ht="12.75">
      <c r="A205" s="436"/>
      <c r="B205" s="436"/>
      <c r="C205" s="436"/>
      <c r="D205" s="436"/>
      <c r="E205" s="436"/>
      <c r="F205" s="436"/>
      <c r="G205" s="436"/>
      <c r="H205" s="436"/>
      <c r="I205" s="436"/>
      <c r="J205" s="436"/>
      <c r="K205" s="436"/>
    </row>
    <row r="206" spans="1:11" ht="12.75">
      <c r="A206" s="436"/>
      <c r="B206" s="436"/>
      <c r="C206" s="436"/>
      <c r="D206" s="436"/>
      <c r="E206" s="436"/>
      <c r="F206" s="436"/>
      <c r="G206" s="436"/>
      <c r="H206" s="436"/>
      <c r="I206" s="436"/>
      <c r="J206" s="436"/>
      <c r="K206" s="436"/>
    </row>
    <row r="207" spans="1:11" ht="12.75">
      <c r="A207" s="436"/>
      <c r="B207" s="436"/>
      <c r="C207" s="436"/>
      <c r="D207" s="436"/>
      <c r="E207" s="436"/>
      <c r="F207" s="436"/>
      <c r="G207" s="436"/>
      <c r="H207" s="436"/>
      <c r="I207" s="436"/>
      <c r="J207" s="436"/>
      <c r="K207" s="436"/>
    </row>
    <row r="208" spans="1:11" ht="12.75">
      <c r="A208" s="436"/>
      <c r="B208" s="436"/>
      <c r="C208" s="436"/>
      <c r="D208" s="436"/>
      <c r="E208" s="436"/>
      <c r="F208" s="436"/>
      <c r="G208" s="436"/>
      <c r="H208" s="436"/>
      <c r="I208" s="436"/>
      <c r="J208" s="436"/>
      <c r="K208" s="436"/>
    </row>
    <row r="209" spans="1:11" ht="12.75">
      <c r="A209" s="436"/>
      <c r="B209" s="436"/>
      <c r="C209" s="436"/>
      <c r="D209" s="436"/>
      <c r="E209" s="436"/>
      <c r="F209" s="436"/>
      <c r="G209" s="436"/>
      <c r="H209" s="436"/>
      <c r="I209" s="436"/>
      <c r="J209" s="436"/>
      <c r="K209" s="436"/>
    </row>
    <row r="210" spans="1:11" ht="12.75">
      <c r="A210" s="436"/>
      <c r="B210" s="436"/>
      <c r="C210" s="436"/>
      <c r="D210" s="436"/>
      <c r="E210" s="436"/>
      <c r="F210" s="436"/>
      <c r="G210" s="436"/>
      <c r="H210" s="436"/>
      <c r="I210" s="436"/>
      <c r="J210" s="436"/>
      <c r="K210" s="436"/>
    </row>
    <row r="211" spans="1:11" ht="12.75">
      <c r="A211" s="436"/>
      <c r="B211" s="436"/>
      <c r="C211" s="436"/>
      <c r="D211" s="436"/>
      <c r="E211" s="436"/>
      <c r="F211" s="436"/>
      <c r="G211" s="436"/>
      <c r="H211" s="436"/>
      <c r="I211" s="436"/>
      <c r="J211" s="436"/>
      <c r="K211" s="436"/>
    </row>
    <row r="212" spans="1:11" ht="12.75">
      <c r="A212" s="436"/>
      <c r="B212" s="436"/>
      <c r="C212" s="436"/>
      <c r="D212" s="436"/>
      <c r="E212" s="436"/>
      <c r="F212" s="436"/>
      <c r="G212" s="436"/>
      <c r="H212" s="436"/>
      <c r="I212" s="436"/>
      <c r="J212" s="436"/>
      <c r="K212" s="436"/>
    </row>
    <row r="213" spans="1:11" ht="12.75">
      <c r="A213" s="436"/>
      <c r="B213" s="436"/>
      <c r="C213" s="436"/>
      <c r="D213" s="436"/>
      <c r="E213" s="436"/>
      <c r="F213" s="436"/>
      <c r="G213" s="436"/>
      <c r="H213" s="436"/>
      <c r="I213" s="436"/>
      <c r="J213" s="436"/>
      <c r="K213" s="436"/>
    </row>
    <row r="214" spans="1:11" ht="12.75">
      <c r="A214" s="436"/>
      <c r="B214" s="436"/>
      <c r="C214" s="436"/>
      <c r="D214" s="436"/>
      <c r="E214" s="436"/>
      <c r="F214" s="436"/>
      <c r="G214" s="436"/>
      <c r="H214" s="436"/>
      <c r="I214" s="436"/>
      <c r="J214" s="436"/>
      <c r="K214" s="436"/>
    </row>
    <row r="215" spans="1:11" ht="12.75">
      <c r="A215" s="436"/>
      <c r="B215" s="436"/>
      <c r="C215" s="436"/>
      <c r="D215" s="436"/>
      <c r="E215" s="436"/>
      <c r="F215" s="436"/>
      <c r="G215" s="436"/>
      <c r="H215" s="436"/>
      <c r="I215" s="436"/>
      <c r="J215" s="436"/>
      <c r="K215" s="436"/>
    </row>
    <row r="216" spans="1:11" ht="12.75">
      <c r="A216" s="436"/>
      <c r="B216" s="436"/>
      <c r="C216" s="436"/>
      <c r="D216" s="436"/>
      <c r="E216" s="436"/>
      <c r="F216" s="436"/>
      <c r="G216" s="436"/>
      <c r="H216" s="436"/>
      <c r="I216" s="436"/>
      <c r="J216" s="436"/>
      <c r="K216" s="436"/>
    </row>
    <row r="217" spans="1:11" ht="12.75">
      <c r="A217" s="436"/>
      <c r="B217" s="436"/>
      <c r="C217" s="436"/>
      <c r="D217" s="436"/>
      <c r="E217" s="436"/>
      <c r="F217" s="436"/>
      <c r="G217" s="436"/>
      <c r="H217" s="436"/>
      <c r="I217" s="436"/>
      <c r="J217" s="436"/>
      <c r="K217" s="436"/>
    </row>
    <row r="218" spans="1:11" ht="12.75">
      <c r="A218" s="436"/>
      <c r="B218" s="436"/>
      <c r="C218" s="436"/>
      <c r="D218" s="436"/>
      <c r="E218" s="436"/>
      <c r="F218" s="436"/>
      <c r="G218" s="436"/>
      <c r="H218" s="436"/>
      <c r="I218" s="436"/>
      <c r="J218" s="436"/>
      <c r="K218" s="436"/>
    </row>
    <row r="219" spans="1:11" ht="12.75">
      <c r="A219" s="436"/>
      <c r="B219" s="436"/>
      <c r="C219" s="436"/>
      <c r="D219" s="436"/>
      <c r="E219" s="436"/>
      <c r="F219" s="436"/>
      <c r="G219" s="436"/>
      <c r="H219" s="436"/>
      <c r="I219" s="436"/>
      <c r="J219" s="436"/>
      <c r="K219" s="436"/>
    </row>
    <row r="220" spans="1:11" ht="12.75">
      <c r="A220" s="436"/>
      <c r="B220" s="436"/>
      <c r="C220" s="436"/>
      <c r="D220" s="436"/>
      <c r="E220" s="436"/>
      <c r="F220" s="436"/>
      <c r="G220" s="436"/>
      <c r="H220" s="436"/>
      <c r="I220" s="436"/>
      <c r="J220" s="436"/>
      <c r="K220" s="436"/>
    </row>
    <row r="221" spans="1:11" ht="12.75">
      <c r="A221" s="436"/>
      <c r="B221" s="436"/>
      <c r="C221" s="436"/>
      <c r="D221" s="436"/>
      <c r="E221" s="436"/>
      <c r="F221" s="436"/>
      <c r="G221" s="436"/>
      <c r="H221" s="436"/>
      <c r="I221" s="436"/>
      <c r="J221" s="436"/>
      <c r="K221" s="436"/>
    </row>
    <row r="222" spans="1:11" ht="12.75">
      <c r="A222" s="436"/>
      <c r="B222" s="436"/>
      <c r="C222" s="436"/>
      <c r="D222" s="436"/>
      <c r="E222" s="436"/>
      <c r="F222" s="436"/>
      <c r="G222" s="436"/>
      <c r="H222" s="436"/>
      <c r="I222" s="436"/>
      <c r="J222" s="436"/>
      <c r="K222" s="436"/>
    </row>
    <row r="223" spans="1:11" ht="12.75">
      <c r="A223" s="436"/>
      <c r="B223" s="436"/>
      <c r="C223" s="436"/>
      <c r="D223" s="436"/>
      <c r="E223" s="436"/>
      <c r="F223" s="436"/>
      <c r="G223" s="436"/>
      <c r="H223" s="436"/>
      <c r="I223" s="436"/>
      <c r="J223" s="436"/>
      <c r="K223" s="436"/>
    </row>
    <row r="224" spans="1:11" ht="12.75">
      <c r="A224" s="436"/>
      <c r="B224" s="436"/>
      <c r="C224" s="436"/>
      <c r="D224" s="436"/>
      <c r="E224" s="436"/>
      <c r="F224" s="436"/>
      <c r="G224" s="436"/>
      <c r="H224" s="436"/>
      <c r="I224" s="436"/>
      <c r="J224" s="436"/>
      <c r="K224" s="436"/>
    </row>
    <row r="225" spans="1:11" ht="12.75">
      <c r="A225" s="436"/>
      <c r="B225" s="436"/>
      <c r="C225" s="436"/>
      <c r="D225" s="436"/>
      <c r="E225" s="436"/>
      <c r="F225" s="436"/>
      <c r="G225" s="436"/>
      <c r="H225" s="436"/>
      <c r="I225" s="436"/>
      <c r="J225" s="436"/>
      <c r="K225" s="436"/>
    </row>
    <row r="226" spans="1:11" ht="12.75">
      <c r="A226" s="436"/>
      <c r="B226" s="436"/>
      <c r="C226" s="436"/>
      <c r="D226" s="436"/>
      <c r="E226" s="436"/>
      <c r="F226" s="436"/>
      <c r="G226" s="436"/>
      <c r="H226" s="436"/>
      <c r="I226" s="436"/>
      <c r="J226" s="436"/>
      <c r="K226" s="436"/>
    </row>
    <row r="227" spans="1:11" ht="12.75">
      <c r="A227" s="436"/>
      <c r="B227" s="436"/>
      <c r="C227" s="436"/>
      <c r="D227" s="436"/>
      <c r="E227" s="436"/>
      <c r="F227" s="436"/>
      <c r="G227" s="436"/>
      <c r="H227" s="436"/>
      <c r="I227" s="436"/>
      <c r="J227" s="436"/>
      <c r="K227" s="436"/>
    </row>
    <row r="228" spans="1:11" ht="12.75">
      <c r="A228" s="436"/>
      <c r="B228" s="436"/>
      <c r="C228" s="436"/>
      <c r="D228" s="436"/>
      <c r="E228" s="436"/>
      <c r="F228" s="436"/>
      <c r="G228" s="436"/>
      <c r="H228" s="436"/>
      <c r="I228" s="436"/>
      <c r="J228" s="436"/>
      <c r="K228" s="436"/>
    </row>
    <row r="229" spans="1:11" ht="12.75">
      <c r="A229" s="436"/>
      <c r="B229" s="436"/>
      <c r="C229" s="436"/>
      <c r="D229" s="436"/>
      <c r="E229" s="436"/>
      <c r="F229" s="436"/>
      <c r="G229" s="436"/>
      <c r="H229" s="436"/>
      <c r="I229" s="436"/>
      <c r="J229" s="436"/>
      <c r="K229" s="436"/>
    </row>
    <row r="230" spans="1:11" ht="12.75">
      <c r="A230" s="436"/>
      <c r="B230" s="436"/>
      <c r="C230" s="436"/>
      <c r="D230" s="436"/>
      <c r="E230" s="436"/>
      <c r="F230" s="436"/>
      <c r="G230" s="436"/>
      <c r="H230" s="436"/>
      <c r="I230" s="436"/>
      <c r="J230" s="436"/>
      <c r="K230" s="436"/>
    </row>
    <row r="231" spans="1:11" ht="12.75">
      <c r="A231" s="436"/>
      <c r="B231" s="436"/>
      <c r="C231" s="436"/>
      <c r="D231" s="436"/>
      <c r="E231" s="436"/>
      <c r="F231" s="436"/>
      <c r="G231" s="436"/>
      <c r="H231" s="436"/>
      <c r="I231" s="436"/>
      <c r="J231" s="436"/>
      <c r="K231" s="436"/>
    </row>
    <row r="232" spans="1:11" ht="12.75">
      <c r="A232" s="436"/>
      <c r="B232" s="436"/>
      <c r="C232" s="436"/>
      <c r="D232" s="436"/>
      <c r="E232" s="436"/>
      <c r="F232" s="436"/>
      <c r="G232" s="436"/>
      <c r="H232" s="436"/>
      <c r="I232" s="436"/>
      <c r="J232" s="436"/>
      <c r="K232" s="436"/>
    </row>
    <row r="233" spans="1:11" ht="12.75">
      <c r="A233" s="436"/>
      <c r="B233" s="436"/>
      <c r="C233" s="436"/>
      <c r="D233" s="436"/>
      <c r="E233" s="436"/>
      <c r="F233" s="436"/>
      <c r="G233" s="436"/>
      <c r="H233" s="436"/>
      <c r="I233" s="436"/>
      <c r="J233" s="436"/>
      <c r="K233" s="436"/>
    </row>
    <row r="234" spans="1:11" ht="12.75">
      <c r="A234" s="436"/>
      <c r="B234" s="436"/>
      <c r="C234" s="436"/>
      <c r="D234" s="436"/>
      <c r="E234" s="436"/>
      <c r="F234" s="436"/>
      <c r="G234" s="436"/>
      <c r="H234" s="436"/>
      <c r="I234" s="436"/>
      <c r="J234" s="436"/>
      <c r="K234" s="436"/>
    </row>
    <row r="235" spans="1:11" ht="12.75">
      <c r="A235" s="436"/>
      <c r="B235" s="436"/>
      <c r="C235" s="436"/>
      <c r="D235" s="436"/>
      <c r="E235" s="436"/>
      <c r="F235" s="436"/>
      <c r="G235" s="436"/>
      <c r="H235" s="436"/>
      <c r="I235" s="436"/>
      <c r="J235" s="436"/>
      <c r="K235" s="436"/>
    </row>
    <row r="236" spans="1:11" ht="12.75">
      <c r="A236" s="436"/>
      <c r="B236" s="436"/>
      <c r="C236" s="436"/>
      <c r="D236" s="436"/>
      <c r="E236" s="436"/>
      <c r="F236" s="436"/>
      <c r="G236" s="436"/>
      <c r="H236" s="436"/>
      <c r="I236" s="436"/>
      <c r="J236" s="436"/>
      <c r="K236" s="436"/>
    </row>
    <row r="237" spans="1:11" ht="12.75">
      <c r="A237" s="436"/>
      <c r="B237" s="436"/>
      <c r="C237" s="436"/>
      <c r="D237" s="436"/>
      <c r="E237" s="436"/>
      <c r="F237" s="436"/>
      <c r="G237" s="436"/>
      <c r="H237" s="436"/>
      <c r="I237" s="436"/>
      <c r="J237" s="436"/>
      <c r="K237" s="436"/>
    </row>
    <row r="238" spans="1:11" ht="12.75">
      <c r="A238" s="436"/>
      <c r="B238" s="436"/>
      <c r="C238" s="436"/>
      <c r="D238" s="436"/>
      <c r="E238" s="436"/>
      <c r="F238" s="436"/>
      <c r="G238" s="436"/>
      <c r="H238" s="436"/>
      <c r="I238" s="436"/>
      <c r="J238" s="436"/>
      <c r="K238" s="436"/>
    </row>
    <row r="239" spans="1:11" ht="12.75">
      <c r="A239" s="436"/>
      <c r="B239" s="436"/>
      <c r="C239" s="436"/>
      <c r="D239" s="436"/>
      <c r="E239" s="436"/>
      <c r="F239" s="436"/>
      <c r="G239" s="436"/>
      <c r="H239" s="436"/>
      <c r="I239" s="436"/>
      <c r="J239" s="436"/>
      <c r="K239" s="436"/>
    </row>
    <row r="240" spans="1:11" ht="12.75">
      <c r="A240" s="436"/>
      <c r="B240" s="436"/>
      <c r="C240" s="436"/>
      <c r="D240" s="436"/>
      <c r="E240" s="436"/>
      <c r="F240" s="436"/>
      <c r="G240" s="436"/>
      <c r="H240" s="436"/>
      <c r="I240" s="436"/>
      <c r="J240" s="436"/>
      <c r="K240" s="436"/>
    </row>
    <row r="241" spans="1:11" ht="12.75">
      <c r="A241" s="436"/>
      <c r="B241" s="436"/>
      <c r="C241" s="436"/>
      <c r="D241" s="436"/>
      <c r="E241" s="436"/>
      <c r="F241" s="436"/>
      <c r="G241" s="436"/>
      <c r="H241" s="436"/>
      <c r="I241" s="436"/>
      <c r="J241" s="436"/>
      <c r="K241" s="436"/>
    </row>
    <row r="242" spans="1:11" ht="12.75">
      <c r="A242" s="436"/>
      <c r="B242" s="436"/>
      <c r="C242" s="436"/>
      <c r="D242" s="436"/>
      <c r="E242" s="436"/>
      <c r="F242" s="436"/>
      <c r="G242" s="436"/>
      <c r="H242" s="436"/>
      <c r="I242" s="436"/>
      <c r="J242" s="436"/>
      <c r="K242" s="436"/>
    </row>
    <row r="243" spans="1:11" ht="12.75">
      <c r="A243" s="436"/>
      <c r="B243" s="436"/>
      <c r="C243" s="436"/>
      <c r="D243" s="436"/>
      <c r="E243" s="436"/>
      <c r="F243" s="436"/>
      <c r="G243" s="436"/>
      <c r="H243" s="436"/>
      <c r="I243" s="436"/>
      <c r="J243" s="436"/>
      <c r="K243" s="436"/>
    </row>
    <row r="244" spans="1:11" ht="12.75">
      <c r="A244" s="436"/>
      <c r="B244" s="436"/>
      <c r="C244" s="436"/>
      <c r="D244" s="436"/>
      <c r="E244" s="436"/>
      <c r="F244" s="436"/>
      <c r="G244" s="436"/>
      <c r="H244" s="436"/>
      <c r="I244" s="436"/>
      <c r="J244" s="436"/>
      <c r="K244" s="436"/>
    </row>
    <row r="245" spans="1:11" ht="12.75">
      <c r="A245" s="436"/>
      <c r="B245" s="436"/>
      <c r="C245" s="436"/>
      <c r="D245" s="436"/>
      <c r="E245" s="436"/>
      <c r="F245" s="436"/>
      <c r="G245" s="436"/>
      <c r="H245" s="436"/>
      <c r="I245" s="436"/>
      <c r="J245" s="436"/>
      <c r="K245" s="436"/>
    </row>
    <row r="246" spans="1:11" ht="12.75">
      <c r="A246" s="436"/>
      <c r="B246" s="436"/>
      <c r="C246" s="436"/>
      <c r="D246" s="436"/>
      <c r="E246" s="436"/>
      <c r="F246" s="436"/>
      <c r="G246" s="436"/>
      <c r="H246" s="436"/>
      <c r="I246" s="436"/>
      <c r="J246" s="436"/>
      <c r="K246" s="436"/>
    </row>
    <row r="247" spans="1:11" ht="12.75">
      <c r="A247" s="436"/>
      <c r="B247" s="436"/>
      <c r="C247" s="436"/>
      <c r="D247" s="436"/>
      <c r="E247" s="436"/>
      <c r="F247" s="436"/>
      <c r="G247" s="436"/>
      <c r="H247" s="436"/>
      <c r="I247" s="436"/>
      <c r="J247" s="436"/>
      <c r="K247" s="436"/>
    </row>
    <row r="248" spans="1:11" ht="12.75">
      <c r="A248" s="436"/>
      <c r="B248" s="436"/>
      <c r="C248" s="436"/>
      <c r="D248" s="436"/>
      <c r="E248" s="436"/>
      <c r="F248" s="436"/>
      <c r="G248" s="436"/>
      <c r="H248" s="436"/>
      <c r="I248" s="436"/>
      <c r="J248" s="436"/>
      <c r="K248" s="436"/>
    </row>
    <row r="249" spans="1:11" ht="12.75">
      <c r="A249" s="436"/>
      <c r="B249" s="436"/>
      <c r="C249" s="436"/>
      <c r="D249" s="436"/>
      <c r="E249" s="436"/>
      <c r="F249" s="436"/>
      <c r="G249" s="436"/>
      <c r="H249" s="436"/>
      <c r="I249" s="436"/>
      <c r="J249" s="436"/>
      <c r="K249" s="436"/>
    </row>
    <row r="250" spans="1:11" ht="12.75">
      <c r="A250" s="436"/>
      <c r="B250" s="436"/>
      <c r="C250" s="436"/>
      <c r="D250" s="436"/>
      <c r="E250" s="436"/>
      <c r="F250" s="436"/>
      <c r="G250" s="436"/>
      <c r="H250" s="436"/>
      <c r="I250" s="436"/>
      <c r="J250" s="436"/>
      <c r="K250" s="436"/>
    </row>
    <row r="251" spans="1:11" ht="12.75">
      <c r="A251" s="436"/>
      <c r="B251" s="436"/>
      <c r="C251" s="436"/>
      <c r="D251" s="436"/>
      <c r="E251" s="436"/>
      <c r="F251" s="436"/>
      <c r="G251" s="436"/>
      <c r="H251" s="436"/>
      <c r="I251" s="436"/>
      <c r="J251" s="436"/>
      <c r="K251" s="436"/>
    </row>
    <row r="252" spans="1:11" ht="12.75">
      <c r="A252" s="436"/>
      <c r="B252" s="436"/>
      <c r="C252" s="436"/>
      <c r="D252" s="436"/>
      <c r="E252" s="436"/>
      <c r="F252" s="436"/>
      <c r="G252" s="436"/>
      <c r="H252" s="436"/>
      <c r="I252" s="436"/>
      <c r="J252" s="436"/>
      <c r="K252" s="436"/>
    </row>
    <row r="253" spans="1:11" ht="12.75">
      <c r="A253" s="436"/>
      <c r="B253" s="436"/>
      <c r="C253" s="436"/>
      <c r="D253" s="436"/>
      <c r="E253" s="436"/>
      <c r="F253" s="436"/>
      <c r="G253" s="436"/>
      <c r="H253" s="436"/>
      <c r="I253" s="436"/>
      <c r="J253" s="436"/>
      <c r="K253" s="436"/>
    </row>
    <row r="254" spans="1:11" ht="12.75">
      <c r="A254" s="436"/>
      <c r="B254" s="436"/>
      <c r="C254" s="436"/>
      <c r="D254" s="436"/>
      <c r="E254" s="436"/>
      <c r="F254" s="436"/>
      <c r="G254" s="436"/>
      <c r="H254" s="436"/>
      <c r="I254" s="436"/>
      <c r="J254" s="436"/>
      <c r="K254" s="436"/>
    </row>
    <row r="255" spans="1:11" ht="12.75">
      <c r="A255" s="436"/>
      <c r="B255" s="436"/>
      <c r="C255" s="436"/>
      <c r="D255" s="436"/>
      <c r="E255" s="436"/>
      <c r="F255" s="436"/>
      <c r="G255" s="436"/>
      <c r="H255" s="436"/>
      <c r="I255" s="436"/>
      <c r="J255" s="436"/>
      <c r="K255" s="436"/>
    </row>
    <row r="256" spans="1:11" ht="12.75">
      <c r="A256" s="436"/>
      <c r="B256" s="436"/>
      <c r="C256" s="436"/>
      <c r="D256" s="436"/>
      <c r="E256" s="436"/>
      <c r="F256" s="436"/>
      <c r="G256" s="436"/>
      <c r="H256" s="436"/>
      <c r="I256" s="436"/>
      <c r="J256" s="436"/>
      <c r="K256" s="436"/>
    </row>
    <row r="257" spans="1:11" ht="12.75">
      <c r="A257" s="436"/>
      <c r="B257" s="436"/>
      <c r="C257" s="436"/>
      <c r="D257" s="436"/>
      <c r="E257" s="436"/>
      <c r="F257" s="436"/>
      <c r="G257" s="436"/>
      <c r="H257" s="436"/>
      <c r="I257" s="436"/>
      <c r="J257" s="436"/>
      <c r="K257" s="436"/>
    </row>
    <row r="258" spans="1:11" ht="12.75">
      <c r="A258" s="436"/>
      <c r="B258" s="436"/>
      <c r="C258" s="436"/>
      <c r="D258" s="436"/>
      <c r="E258" s="436"/>
      <c r="F258" s="436"/>
      <c r="G258" s="436"/>
      <c r="H258" s="436"/>
      <c r="I258" s="436"/>
      <c r="J258" s="436"/>
      <c r="K258" s="436"/>
    </row>
    <row r="259" spans="1:11" ht="12.75">
      <c r="A259" s="436"/>
      <c r="B259" s="436"/>
      <c r="C259" s="436"/>
      <c r="D259" s="436"/>
      <c r="E259" s="436"/>
      <c r="F259" s="436"/>
      <c r="G259" s="436"/>
      <c r="H259" s="436"/>
      <c r="I259" s="436"/>
      <c r="J259" s="436"/>
      <c r="K259" s="436"/>
    </row>
    <row r="260" spans="1:11" ht="12.75">
      <c r="A260" s="436"/>
      <c r="B260" s="436"/>
      <c r="C260" s="436"/>
      <c r="D260" s="436"/>
      <c r="E260" s="436"/>
      <c r="F260" s="436"/>
      <c r="G260" s="436"/>
      <c r="H260" s="436"/>
      <c r="I260" s="436"/>
      <c r="J260" s="436"/>
      <c r="K260" s="436"/>
    </row>
    <row r="261" spans="1:11" ht="12.75">
      <c r="A261" s="436"/>
      <c r="B261" s="436"/>
      <c r="C261" s="436"/>
      <c r="D261" s="436"/>
      <c r="E261" s="436"/>
      <c r="F261" s="436"/>
      <c r="G261" s="436"/>
      <c r="H261" s="436"/>
      <c r="I261" s="436"/>
      <c r="J261" s="436"/>
      <c r="K261" s="436"/>
    </row>
    <row r="262" spans="1:11" ht="12.75">
      <c r="A262" s="436"/>
      <c r="B262" s="436"/>
      <c r="C262" s="436"/>
      <c r="D262" s="436"/>
      <c r="E262" s="436"/>
      <c r="F262" s="436"/>
      <c r="G262" s="436"/>
      <c r="H262" s="436"/>
      <c r="I262" s="436"/>
      <c r="J262" s="436"/>
      <c r="K262" s="436"/>
    </row>
    <row r="263" spans="1:11" ht="12.75">
      <c r="A263" s="436"/>
      <c r="B263" s="436"/>
      <c r="C263" s="436"/>
      <c r="D263" s="436"/>
      <c r="E263" s="436"/>
      <c r="F263" s="436"/>
      <c r="G263" s="436"/>
      <c r="H263" s="436"/>
      <c r="I263" s="436"/>
      <c r="J263" s="436"/>
      <c r="K263" s="436"/>
    </row>
    <row r="264" spans="1:11" ht="12.75">
      <c r="A264" s="436"/>
      <c r="B264" s="436"/>
      <c r="C264" s="436"/>
      <c r="D264" s="436"/>
      <c r="E264" s="436"/>
      <c r="F264" s="436"/>
      <c r="G264" s="436"/>
      <c r="H264" s="436"/>
      <c r="I264" s="436"/>
      <c r="J264" s="436"/>
      <c r="K264" s="436"/>
    </row>
    <row r="265" spans="1:11" ht="12.75">
      <c r="A265" s="436"/>
      <c r="B265" s="436"/>
      <c r="C265" s="436"/>
      <c r="D265" s="436"/>
      <c r="E265" s="436"/>
      <c r="F265" s="436"/>
      <c r="G265" s="436"/>
      <c r="H265" s="436"/>
      <c r="I265" s="436"/>
      <c r="J265" s="436"/>
      <c r="K265" s="436"/>
    </row>
    <row r="266" spans="1:11" ht="12.75">
      <c r="A266" s="436"/>
      <c r="B266" s="436"/>
      <c r="C266" s="436"/>
      <c r="D266" s="436"/>
      <c r="E266" s="436"/>
      <c r="F266" s="436"/>
      <c r="G266" s="436"/>
      <c r="H266" s="436"/>
      <c r="I266" s="436"/>
      <c r="J266" s="436"/>
      <c r="K266" s="436"/>
    </row>
    <row r="267" spans="1:11" ht="12.75">
      <c r="A267" s="436"/>
      <c r="B267" s="436"/>
      <c r="C267" s="436"/>
      <c r="D267" s="436"/>
      <c r="E267" s="436"/>
      <c r="F267" s="436"/>
      <c r="G267" s="436"/>
      <c r="H267" s="436"/>
      <c r="I267" s="436"/>
      <c r="J267" s="436"/>
      <c r="K267" s="436"/>
    </row>
    <row r="268" spans="1:11" ht="12.75">
      <c r="A268" s="436"/>
      <c r="B268" s="436"/>
      <c r="C268" s="436"/>
      <c r="D268" s="436"/>
      <c r="E268" s="436"/>
      <c r="F268" s="436"/>
      <c r="G268" s="436"/>
      <c r="H268" s="436"/>
      <c r="I268" s="436"/>
      <c r="J268" s="436"/>
      <c r="K268" s="436"/>
    </row>
    <row r="269" spans="1:11" ht="12.75">
      <c r="A269" s="436"/>
      <c r="B269" s="436"/>
      <c r="C269" s="436"/>
      <c r="D269" s="436"/>
      <c r="E269" s="436"/>
      <c r="F269" s="436"/>
      <c r="G269" s="436"/>
      <c r="H269" s="436"/>
      <c r="I269" s="436"/>
      <c r="J269" s="436"/>
      <c r="K269" s="436"/>
    </row>
    <row r="270" spans="1:11" ht="12.75">
      <c r="A270" s="436"/>
      <c r="B270" s="436"/>
      <c r="C270" s="436"/>
      <c r="D270" s="436"/>
      <c r="E270" s="436"/>
      <c r="F270" s="436"/>
      <c r="G270" s="436"/>
      <c r="H270" s="436"/>
      <c r="I270" s="436"/>
      <c r="J270" s="436"/>
      <c r="K270" s="436"/>
    </row>
    <row r="271" spans="1:11" ht="12.75">
      <c r="A271" s="436"/>
      <c r="B271" s="436"/>
      <c r="C271" s="436"/>
      <c r="D271" s="436"/>
      <c r="E271" s="436"/>
      <c r="F271" s="436"/>
      <c r="G271" s="436"/>
      <c r="H271" s="436"/>
      <c r="I271" s="436"/>
      <c r="J271" s="436"/>
      <c r="K271" s="436"/>
    </row>
    <row r="272" spans="1:11" ht="12.75">
      <c r="A272" s="436"/>
      <c r="B272" s="436"/>
      <c r="C272" s="436"/>
      <c r="D272" s="436"/>
      <c r="E272" s="436"/>
      <c r="F272" s="436"/>
      <c r="G272" s="436"/>
      <c r="H272" s="436"/>
      <c r="I272" s="436"/>
      <c r="J272" s="436"/>
      <c r="K272" s="436"/>
    </row>
    <row r="273" spans="1:11" ht="12.75">
      <c r="A273" s="436"/>
      <c r="B273" s="436"/>
      <c r="C273" s="436"/>
      <c r="D273" s="436"/>
      <c r="E273" s="436"/>
      <c r="F273" s="436"/>
      <c r="G273" s="436"/>
      <c r="H273" s="436"/>
      <c r="I273" s="436"/>
      <c r="J273" s="436"/>
      <c r="K273" s="436"/>
    </row>
    <row r="274" spans="1:11" ht="12.75">
      <c r="A274" s="436"/>
      <c r="B274" s="436"/>
      <c r="C274" s="436"/>
      <c r="D274" s="436"/>
      <c r="E274" s="436"/>
      <c r="F274" s="436"/>
      <c r="G274" s="436"/>
      <c r="H274" s="436"/>
      <c r="I274" s="436"/>
      <c r="J274" s="436"/>
      <c r="K274" s="436"/>
    </row>
    <row r="275" spans="1:11" ht="12.75">
      <c r="A275" s="436"/>
      <c r="B275" s="436"/>
      <c r="C275" s="436"/>
      <c r="D275" s="436"/>
      <c r="E275" s="436"/>
      <c r="F275" s="436"/>
      <c r="G275" s="436"/>
      <c r="H275" s="436"/>
      <c r="I275" s="436"/>
      <c r="J275" s="436"/>
      <c r="K275" s="436"/>
    </row>
    <row r="276" spans="1:11" ht="12.75">
      <c r="A276" s="436"/>
      <c r="B276" s="436"/>
      <c r="C276" s="436"/>
      <c r="D276" s="436"/>
      <c r="E276" s="436"/>
      <c r="F276" s="436"/>
      <c r="G276" s="436"/>
      <c r="H276" s="436"/>
      <c r="I276" s="436"/>
      <c r="J276" s="436"/>
      <c r="K276" s="436"/>
    </row>
    <row r="277" spans="1:11" ht="12.75">
      <c r="A277" s="436"/>
      <c r="B277" s="436"/>
      <c r="C277" s="436"/>
      <c r="D277" s="436"/>
      <c r="E277" s="436"/>
      <c r="F277" s="436"/>
      <c r="G277" s="436"/>
      <c r="H277" s="436"/>
      <c r="I277" s="436"/>
      <c r="J277" s="436"/>
      <c r="K277" s="436"/>
    </row>
    <row r="278" spans="1:11" ht="12.75">
      <c r="A278" s="436"/>
      <c r="B278" s="436"/>
      <c r="C278" s="436"/>
      <c r="D278" s="436"/>
      <c r="E278" s="436"/>
      <c r="F278" s="436"/>
      <c r="G278" s="436"/>
      <c r="H278" s="436"/>
      <c r="I278" s="436"/>
      <c r="J278" s="436"/>
      <c r="K278" s="436"/>
    </row>
    <row r="279" spans="1:11" ht="12.75">
      <c r="A279" s="436"/>
      <c r="B279" s="436"/>
      <c r="C279" s="436"/>
      <c r="D279" s="436"/>
      <c r="E279" s="436"/>
      <c r="F279" s="436"/>
      <c r="G279" s="436"/>
      <c r="H279" s="436"/>
      <c r="I279" s="436"/>
      <c r="J279" s="436"/>
      <c r="K279" s="436"/>
    </row>
    <row r="280" spans="1:11" ht="12.75">
      <c r="A280" s="436"/>
      <c r="B280" s="436"/>
      <c r="C280" s="436"/>
      <c r="D280" s="436"/>
      <c r="E280" s="436"/>
      <c r="F280" s="436"/>
      <c r="G280" s="436"/>
      <c r="H280" s="436"/>
      <c r="I280" s="436"/>
      <c r="J280" s="436"/>
      <c r="K280" s="436"/>
    </row>
    <row r="281" spans="1:11" ht="12.75">
      <c r="A281" s="436"/>
      <c r="B281" s="436"/>
      <c r="C281" s="436"/>
      <c r="D281" s="436"/>
      <c r="E281" s="436"/>
      <c r="F281" s="436"/>
      <c r="G281" s="436"/>
      <c r="H281" s="436"/>
      <c r="I281" s="436"/>
      <c r="J281" s="436"/>
      <c r="K281" s="436"/>
    </row>
    <row r="282" spans="1:11" ht="12.75">
      <c r="A282" s="436"/>
      <c r="B282" s="436"/>
      <c r="C282" s="436"/>
      <c r="D282" s="436"/>
      <c r="E282" s="436"/>
      <c r="F282" s="436"/>
      <c r="G282" s="436"/>
      <c r="H282" s="436"/>
      <c r="I282" s="436"/>
      <c r="J282" s="436"/>
      <c r="K282" s="436"/>
    </row>
    <row r="283" spans="1:11" ht="12.75">
      <c r="A283" s="436"/>
      <c r="B283" s="436"/>
      <c r="C283" s="436"/>
      <c r="D283" s="436"/>
      <c r="E283" s="436"/>
      <c r="F283" s="436"/>
      <c r="G283" s="436"/>
      <c r="H283" s="436"/>
      <c r="I283" s="436"/>
      <c r="J283" s="436"/>
      <c r="K283" s="436"/>
    </row>
    <row r="284" spans="1:11" ht="12.75">
      <c r="A284" s="436"/>
      <c r="B284" s="436"/>
      <c r="C284" s="436"/>
      <c r="D284" s="436"/>
      <c r="E284" s="436"/>
      <c r="F284" s="436"/>
      <c r="G284" s="436"/>
      <c r="H284" s="436"/>
      <c r="I284" s="436"/>
      <c r="J284" s="436"/>
      <c r="K284" s="436"/>
    </row>
    <row r="285" spans="1:11" ht="12.75">
      <c r="A285" s="436"/>
      <c r="B285" s="436"/>
      <c r="C285" s="436"/>
      <c r="D285" s="436"/>
      <c r="E285" s="436"/>
      <c r="F285" s="436"/>
      <c r="G285" s="436"/>
      <c r="H285" s="436"/>
      <c r="I285" s="436"/>
      <c r="J285" s="436"/>
      <c r="K285" s="436"/>
    </row>
    <row r="286" spans="1:11" ht="12.75">
      <c r="A286" s="436"/>
      <c r="B286" s="436"/>
      <c r="C286" s="436"/>
      <c r="D286" s="436"/>
      <c r="E286" s="436"/>
      <c r="F286" s="436"/>
      <c r="G286" s="436"/>
      <c r="H286" s="436"/>
      <c r="I286" s="436"/>
      <c r="J286" s="436"/>
      <c r="K286" s="436"/>
    </row>
    <row r="287" spans="1:11" ht="12.75">
      <c r="A287" s="436"/>
      <c r="B287" s="436"/>
      <c r="C287" s="436"/>
      <c r="D287" s="436"/>
      <c r="E287" s="436"/>
      <c r="F287" s="436"/>
      <c r="G287" s="436"/>
      <c r="H287" s="436"/>
      <c r="I287" s="436"/>
      <c r="J287" s="436"/>
      <c r="K287" s="436"/>
    </row>
    <row r="288" spans="1:11" ht="12.75">
      <c r="A288" s="436"/>
      <c r="B288" s="436"/>
      <c r="C288" s="436"/>
      <c r="D288" s="436"/>
      <c r="E288" s="436"/>
      <c r="F288" s="436"/>
      <c r="G288" s="436"/>
      <c r="H288" s="436"/>
      <c r="I288" s="436"/>
      <c r="J288" s="436"/>
      <c r="K288" s="436"/>
    </row>
    <row r="289" spans="1:11" ht="12.75">
      <c r="A289" s="436"/>
      <c r="B289" s="436"/>
      <c r="C289" s="436"/>
      <c r="D289" s="436"/>
      <c r="E289" s="436"/>
      <c r="F289" s="436"/>
      <c r="G289" s="436"/>
      <c r="H289" s="436"/>
      <c r="I289" s="436"/>
      <c r="J289" s="436"/>
      <c r="K289" s="436"/>
    </row>
    <row r="290" spans="1:11" ht="12.75">
      <c r="A290" s="436"/>
      <c r="B290" s="436"/>
      <c r="C290" s="436"/>
      <c r="D290" s="436"/>
      <c r="E290" s="436"/>
      <c r="F290" s="436"/>
      <c r="G290" s="436"/>
      <c r="H290" s="436"/>
      <c r="I290" s="436"/>
      <c r="J290" s="436"/>
      <c r="K290" s="436"/>
    </row>
    <row r="291" spans="1:11" ht="12.75">
      <c r="A291" s="436"/>
      <c r="B291" s="436"/>
      <c r="C291" s="436"/>
      <c r="D291" s="436"/>
      <c r="E291" s="436"/>
      <c r="F291" s="436"/>
      <c r="G291" s="436"/>
      <c r="H291" s="436"/>
      <c r="I291" s="436"/>
      <c r="J291" s="436"/>
      <c r="K291" s="436"/>
    </row>
  </sheetData>
  <mergeCells count="209">
    <mergeCell ref="A107:K107"/>
    <mergeCell ref="A108:K108"/>
    <mergeCell ref="A109:I109"/>
    <mergeCell ref="J109:K110"/>
    <mergeCell ref="B110:C111"/>
    <mergeCell ref="D110:I110"/>
    <mergeCell ref="D111:K111"/>
    <mergeCell ref="B105:E105"/>
    <mergeCell ref="F105:K105"/>
    <mergeCell ref="B106:F106"/>
    <mergeCell ref="I106:J106"/>
    <mergeCell ref="C103:D103"/>
    <mergeCell ref="I103:J103"/>
    <mergeCell ref="C104:D104"/>
    <mergeCell ref="I104:J104"/>
    <mergeCell ref="A100:K100"/>
    <mergeCell ref="C101:D101"/>
    <mergeCell ref="I101:J101"/>
    <mergeCell ref="C102:D102"/>
    <mergeCell ref="I102:J102"/>
    <mergeCell ref="C95:D95"/>
    <mergeCell ref="I95:J95"/>
    <mergeCell ref="A96:K96"/>
    <mergeCell ref="A97:I97"/>
    <mergeCell ref="J97:K98"/>
    <mergeCell ref="B98:C99"/>
    <mergeCell ref="D98:I98"/>
    <mergeCell ref="D99:K99"/>
    <mergeCell ref="C93:D93"/>
    <mergeCell ref="I93:J93"/>
    <mergeCell ref="C94:D94"/>
    <mergeCell ref="I94:J94"/>
    <mergeCell ref="C91:D91"/>
    <mergeCell ref="I91:J91"/>
    <mergeCell ref="C92:D92"/>
    <mergeCell ref="I92:J92"/>
    <mergeCell ref="C89:D89"/>
    <mergeCell ref="I89:J89"/>
    <mergeCell ref="C90:D90"/>
    <mergeCell ref="I90:J90"/>
    <mergeCell ref="C87:D87"/>
    <mergeCell ref="I87:J87"/>
    <mergeCell ref="C88:D88"/>
    <mergeCell ref="I88:J88"/>
    <mergeCell ref="C85:D85"/>
    <mergeCell ref="I85:J85"/>
    <mergeCell ref="C86:D86"/>
    <mergeCell ref="I86:J86"/>
    <mergeCell ref="C83:D83"/>
    <mergeCell ref="I83:J83"/>
    <mergeCell ref="C84:D84"/>
    <mergeCell ref="I84:J84"/>
    <mergeCell ref="C81:D81"/>
    <mergeCell ref="I81:J81"/>
    <mergeCell ref="C82:D82"/>
    <mergeCell ref="I82:J82"/>
    <mergeCell ref="C79:D79"/>
    <mergeCell ref="I79:J79"/>
    <mergeCell ref="C80:D80"/>
    <mergeCell ref="I80:J80"/>
    <mergeCell ref="C77:D77"/>
    <mergeCell ref="I77:J77"/>
    <mergeCell ref="C78:D78"/>
    <mergeCell ref="I78:J78"/>
    <mergeCell ref="C75:D75"/>
    <mergeCell ref="I75:J75"/>
    <mergeCell ref="C76:D76"/>
    <mergeCell ref="I76:J76"/>
    <mergeCell ref="C73:D73"/>
    <mergeCell ref="I73:J73"/>
    <mergeCell ref="C74:D74"/>
    <mergeCell ref="I74:J74"/>
    <mergeCell ref="C71:D71"/>
    <mergeCell ref="I71:J71"/>
    <mergeCell ref="C72:D72"/>
    <mergeCell ref="I72:J72"/>
    <mergeCell ref="C69:D69"/>
    <mergeCell ref="I69:J69"/>
    <mergeCell ref="C70:D70"/>
    <mergeCell ref="I70:J70"/>
    <mergeCell ref="A66:K66"/>
    <mergeCell ref="C67:D67"/>
    <mergeCell ref="I67:J67"/>
    <mergeCell ref="C68:D68"/>
    <mergeCell ref="I68:J68"/>
    <mergeCell ref="C61:D61"/>
    <mergeCell ref="I61:J61"/>
    <mergeCell ref="A62:K62"/>
    <mergeCell ref="A63:I63"/>
    <mergeCell ref="J63:K64"/>
    <mergeCell ref="B64:C65"/>
    <mergeCell ref="D64:I64"/>
    <mergeCell ref="D65:K65"/>
    <mergeCell ref="C59:D59"/>
    <mergeCell ref="I59:J59"/>
    <mergeCell ref="C60:D60"/>
    <mergeCell ref="I60:J60"/>
    <mergeCell ref="C57:D57"/>
    <mergeCell ref="I57:J57"/>
    <mergeCell ref="C58:D58"/>
    <mergeCell ref="I58:J58"/>
    <mergeCell ref="C55:D55"/>
    <mergeCell ref="I55:J55"/>
    <mergeCell ref="C56:D56"/>
    <mergeCell ref="I56:J56"/>
    <mergeCell ref="C53:D53"/>
    <mergeCell ref="I53:J53"/>
    <mergeCell ref="C54:D54"/>
    <mergeCell ref="I54:J54"/>
    <mergeCell ref="C51:D51"/>
    <mergeCell ref="I51:J51"/>
    <mergeCell ref="C52:D52"/>
    <mergeCell ref="I52:J52"/>
    <mergeCell ref="C49:D49"/>
    <mergeCell ref="I49:J49"/>
    <mergeCell ref="C50:D50"/>
    <mergeCell ref="I50:J50"/>
    <mergeCell ref="C47:D47"/>
    <mergeCell ref="I47:J47"/>
    <mergeCell ref="C48:D48"/>
    <mergeCell ref="I48:J48"/>
    <mergeCell ref="C45:D45"/>
    <mergeCell ref="I45:J45"/>
    <mergeCell ref="C46:D46"/>
    <mergeCell ref="I46:J46"/>
    <mergeCell ref="C43:D43"/>
    <mergeCell ref="I43:J43"/>
    <mergeCell ref="C44:D44"/>
    <mergeCell ref="I44:J44"/>
    <mergeCell ref="C41:D41"/>
    <mergeCell ref="I41:J41"/>
    <mergeCell ref="C42:D42"/>
    <mergeCell ref="I42:J42"/>
    <mergeCell ref="C39:D39"/>
    <mergeCell ref="I39:J39"/>
    <mergeCell ref="C40:D40"/>
    <mergeCell ref="I40:J40"/>
    <mergeCell ref="C37:D37"/>
    <mergeCell ref="I37:J37"/>
    <mergeCell ref="C38:D38"/>
    <mergeCell ref="I38:J38"/>
    <mergeCell ref="C35:D35"/>
    <mergeCell ref="I35:J35"/>
    <mergeCell ref="C36:D36"/>
    <mergeCell ref="I36:J36"/>
    <mergeCell ref="A32:K32"/>
    <mergeCell ref="C33:D33"/>
    <mergeCell ref="I33:J33"/>
    <mergeCell ref="C34:D34"/>
    <mergeCell ref="I34:J34"/>
    <mergeCell ref="A28:K28"/>
    <mergeCell ref="A29:I29"/>
    <mergeCell ref="J29:K30"/>
    <mergeCell ref="B30:C31"/>
    <mergeCell ref="D30:I30"/>
    <mergeCell ref="D31:K31"/>
    <mergeCell ref="C26:D26"/>
    <mergeCell ref="I26:J26"/>
    <mergeCell ref="C27:D27"/>
    <mergeCell ref="I27:J27"/>
    <mergeCell ref="C24:D24"/>
    <mergeCell ref="I24:J24"/>
    <mergeCell ref="C25:D25"/>
    <mergeCell ref="I25:J25"/>
    <mergeCell ref="C22:D22"/>
    <mergeCell ref="I22:J22"/>
    <mergeCell ref="C23:D23"/>
    <mergeCell ref="I23:J23"/>
    <mergeCell ref="C20:D20"/>
    <mergeCell ref="I20:J20"/>
    <mergeCell ref="C21:D21"/>
    <mergeCell ref="I21:J21"/>
    <mergeCell ref="C18:D18"/>
    <mergeCell ref="I18:J18"/>
    <mergeCell ref="C19:D19"/>
    <mergeCell ref="I19:J19"/>
    <mergeCell ref="C16:D16"/>
    <mergeCell ref="I16:J16"/>
    <mergeCell ref="C17:D17"/>
    <mergeCell ref="I17:J17"/>
    <mergeCell ref="C14:D14"/>
    <mergeCell ref="I14:J14"/>
    <mergeCell ref="C15:D15"/>
    <mergeCell ref="I15:J15"/>
    <mergeCell ref="C12:D12"/>
    <mergeCell ref="I12:J12"/>
    <mergeCell ref="C13:D13"/>
    <mergeCell ref="I13:J13"/>
    <mergeCell ref="C10:D10"/>
    <mergeCell ref="I10:J10"/>
    <mergeCell ref="C11:D11"/>
    <mergeCell ref="I11:J11"/>
    <mergeCell ref="C8:D8"/>
    <mergeCell ref="I8:J8"/>
    <mergeCell ref="C9:D9"/>
    <mergeCell ref="I9:J9"/>
    <mergeCell ref="C6:D6"/>
    <mergeCell ref="I6:J6"/>
    <mergeCell ref="C7:D7"/>
    <mergeCell ref="I7:J7"/>
    <mergeCell ref="C4:D4"/>
    <mergeCell ref="I4:J4"/>
    <mergeCell ref="C5:D5"/>
    <mergeCell ref="I5:J5"/>
    <mergeCell ref="A1:K1"/>
    <mergeCell ref="B2:G2"/>
    <mergeCell ref="H2:K2"/>
    <mergeCell ref="C3:D3"/>
    <mergeCell ref="I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/>
  <dimension ref="A1:AA452"/>
  <sheetViews>
    <sheetView tabSelected="1" workbookViewId="0" topLeftCell="A75">
      <selection activeCell="B152" sqref="B152"/>
    </sheetView>
  </sheetViews>
  <sheetFormatPr defaultColWidth="10.25390625" defaultRowHeight="12.75"/>
  <cols>
    <col min="1" max="1" width="3.625" style="7" bestFit="1" customWidth="1"/>
    <col min="2" max="2" width="41.625" style="7" customWidth="1"/>
    <col min="3" max="3" width="8.75390625" style="7" customWidth="1"/>
    <col min="4" max="4" width="10.00390625" style="7" customWidth="1"/>
    <col min="5" max="5" width="9.375" style="7" customWidth="1"/>
    <col min="6" max="6" width="10.625" style="7" bestFit="1" customWidth="1"/>
    <col min="7" max="7" width="9.75390625" style="7" customWidth="1"/>
    <col min="8" max="8" width="8.375" style="7" customWidth="1"/>
    <col min="9" max="9" width="8.75390625" style="7" customWidth="1"/>
    <col min="10" max="11" width="7.75390625" style="7" customWidth="1"/>
    <col min="12" max="12" width="9.75390625" style="7" customWidth="1"/>
    <col min="13" max="13" width="11.75390625" style="7" customWidth="1"/>
    <col min="14" max="14" width="11.25390625" style="7" customWidth="1"/>
    <col min="15" max="16" width="8.25390625" style="7" customWidth="1"/>
    <col min="17" max="17" width="11.75390625" style="7" customWidth="1"/>
    <col min="18" max="19" width="10.25390625" style="7" hidden="1" customWidth="1"/>
    <col min="20" max="16384" width="10.25390625" style="7" customWidth="1"/>
  </cols>
  <sheetData>
    <row r="1" spans="1:17" ht="16.5" customHeight="1">
      <c r="A1" s="530" t="s">
        <v>172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1"/>
      <c r="O1" s="530" t="s">
        <v>263</v>
      </c>
      <c r="P1" s="530"/>
      <c r="Q1" s="530"/>
    </row>
    <row r="2" ht="2.25" customHeight="1" thickBot="1">
      <c r="Q2" s="7" t="s">
        <v>47</v>
      </c>
    </row>
    <row r="3" spans="1:17" ht="12" thickTop="1">
      <c r="A3" s="499" t="s">
        <v>51</v>
      </c>
      <c r="B3" s="531" t="s">
        <v>53</v>
      </c>
      <c r="C3" s="502" t="s">
        <v>54</v>
      </c>
      <c r="D3" s="502" t="s">
        <v>96</v>
      </c>
      <c r="E3" s="502" t="s">
        <v>75</v>
      </c>
      <c r="F3" s="531" t="s">
        <v>40</v>
      </c>
      <c r="G3" s="531"/>
      <c r="H3" s="531" t="s">
        <v>52</v>
      </c>
      <c r="I3" s="531"/>
      <c r="J3" s="531"/>
      <c r="K3" s="531"/>
      <c r="L3" s="531"/>
      <c r="M3" s="531"/>
      <c r="N3" s="531"/>
      <c r="O3" s="531"/>
      <c r="P3" s="531"/>
      <c r="Q3" s="533"/>
    </row>
    <row r="4" spans="1:17" ht="11.25">
      <c r="A4" s="500"/>
      <c r="B4" s="506"/>
      <c r="C4" s="501"/>
      <c r="D4" s="501"/>
      <c r="E4" s="501"/>
      <c r="F4" s="501" t="s">
        <v>124</v>
      </c>
      <c r="G4" s="501" t="s">
        <v>157</v>
      </c>
      <c r="H4" s="506" t="s">
        <v>221</v>
      </c>
      <c r="I4" s="506"/>
      <c r="J4" s="506"/>
      <c r="K4" s="506"/>
      <c r="L4" s="506"/>
      <c r="M4" s="506"/>
      <c r="N4" s="506"/>
      <c r="O4" s="506"/>
      <c r="P4" s="506"/>
      <c r="Q4" s="507"/>
    </row>
    <row r="5" spans="1:17" ht="11.25">
      <c r="A5" s="500"/>
      <c r="B5" s="506"/>
      <c r="C5" s="501"/>
      <c r="D5" s="501"/>
      <c r="E5" s="501"/>
      <c r="F5" s="501"/>
      <c r="G5" s="501"/>
      <c r="H5" s="501" t="s">
        <v>56</v>
      </c>
      <c r="I5" s="506" t="s">
        <v>57</v>
      </c>
      <c r="J5" s="506"/>
      <c r="K5" s="506"/>
      <c r="L5" s="506"/>
      <c r="M5" s="506"/>
      <c r="N5" s="506"/>
      <c r="O5" s="506"/>
      <c r="P5" s="506"/>
      <c r="Q5" s="507"/>
    </row>
    <row r="6" spans="1:17" ht="14.25" customHeight="1">
      <c r="A6" s="500"/>
      <c r="B6" s="506"/>
      <c r="C6" s="501"/>
      <c r="D6" s="501"/>
      <c r="E6" s="501"/>
      <c r="F6" s="501"/>
      <c r="G6" s="501"/>
      <c r="H6" s="501"/>
      <c r="I6" s="506" t="s">
        <v>98</v>
      </c>
      <c r="J6" s="506"/>
      <c r="K6" s="506"/>
      <c r="L6" s="506"/>
      <c r="M6" s="506" t="s">
        <v>55</v>
      </c>
      <c r="N6" s="506"/>
      <c r="O6" s="506"/>
      <c r="P6" s="506"/>
      <c r="Q6" s="507"/>
    </row>
    <row r="7" spans="1:17" ht="12.75" customHeight="1">
      <c r="A7" s="500"/>
      <c r="B7" s="506"/>
      <c r="C7" s="501"/>
      <c r="D7" s="501"/>
      <c r="E7" s="501"/>
      <c r="F7" s="501"/>
      <c r="G7" s="501"/>
      <c r="H7" s="501"/>
      <c r="I7" s="501" t="s">
        <v>58</v>
      </c>
      <c r="J7" s="506" t="s">
        <v>60</v>
      </c>
      <c r="K7" s="506"/>
      <c r="L7" s="506"/>
      <c r="M7" s="501" t="s">
        <v>61</v>
      </c>
      <c r="N7" s="501" t="s">
        <v>60</v>
      </c>
      <c r="O7" s="501"/>
      <c r="P7" s="501"/>
      <c r="Q7" s="532"/>
    </row>
    <row r="8" spans="1:17" ht="48" customHeight="1">
      <c r="A8" s="500"/>
      <c r="B8" s="506"/>
      <c r="C8" s="501"/>
      <c r="D8" s="501"/>
      <c r="E8" s="501"/>
      <c r="F8" s="501"/>
      <c r="G8" s="501"/>
      <c r="H8" s="501"/>
      <c r="I8" s="501"/>
      <c r="J8" s="304" t="s">
        <v>74</v>
      </c>
      <c r="K8" s="304" t="s">
        <v>62</v>
      </c>
      <c r="L8" s="304" t="s">
        <v>64</v>
      </c>
      <c r="M8" s="501"/>
      <c r="N8" s="304" t="s">
        <v>63</v>
      </c>
      <c r="O8" s="304" t="s">
        <v>74</v>
      </c>
      <c r="P8" s="304" t="s">
        <v>62</v>
      </c>
      <c r="Q8" s="305" t="s">
        <v>64</v>
      </c>
    </row>
    <row r="9" spans="1:21" ht="7.5" customHeight="1" thickBot="1">
      <c r="A9" s="26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  <c r="P9" s="27">
        <v>16</v>
      </c>
      <c r="Q9" s="28">
        <v>17</v>
      </c>
      <c r="T9" s="7">
        <v>8</v>
      </c>
      <c r="U9" s="7">
        <v>9</v>
      </c>
    </row>
    <row r="10" spans="1:22" s="8" customFormat="1" ht="20.25" customHeight="1" thickBot="1" thickTop="1">
      <c r="A10" s="29">
        <v>1</v>
      </c>
      <c r="B10" s="30" t="s">
        <v>65</v>
      </c>
      <c r="C10" s="508" t="s">
        <v>49</v>
      </c>
      <c r="D10" s="509"/>
      <c r="E10" s="31">
        <f>E15+E22+E30+E51+E37+E44</f>
        <v>12719639</v>
      </c>
      <c r="F10" s="31">
        <f aca="true" t="shared" si="0" ref="F10:S10">F15+F22+F30+F51+F37+F44</f>
        <v>2016175</v>
      </c>
      <c r="G10" s="31">
        <f t="shared" si="0"/>
        <v>10703464</v>
      </c>
      <c r="H10" s="31">
        <f t="shared" si="0"/>
        <v>12719639</v>
      </c>
      <c r="I10" s="31">
        <f t="shared" si="0"/>
        <v>2016175</v>
      </c>
      <c r="J10" s="31">
        <f t="shared" si="0"/>
        <v>0</v>
      </c>
      <c r="K10" s="31">
        <f t="shared" si="0"/>
        <v>0</v>
      </c>
      <c r="L10" s="31">
        <f t="shared" si="0"/>
        <v>2016175</v>
      </c>
      <c r="M10" s="31">
        <f t="shared" si="0"/>
        <v>10703464</v>
      </c>
      <c r="N10" s="31">
        <f t="shared" si="0"/>
        <v>0</v>
      </c>
      <c r="O10" s="31">
        <f t="shared" si="0"/>
        <v>0</v>
      </c>
      <c r="P10" s="31">
        <f t="shared" si="0"/>
        <v>0</v>
      </c>
      <c r="Q10" s="31">
        <f t="shared" si="0"/>
        <v>10703464</v>
      </c>
      <c r="R10" s="31">
        <f t="shared" si="0"/>
        <v>0</v>
      </c>
      <c r="S10" s="31">
        <f t="shared" si="0"/>
        <v>0</v>
      </c>
      <c r="T10" s="54"/>
      <c r="U10" s="54"/>
      <c r="V10" s="54"/>
    </row>
    <row r="11" spans="1:19" s="8" customFormat="1" ht="27.75" customHeight="1" thickTop="1">
      <c r="A11" s="503" t="s">
        <v>66</v>
      </c>
      <c r="B11" s="52" t="s">
        <v>129</v>
      </c>
      <c r="C11" s="32"/>
      <c r="D11" s="32"/>
      <c r="E11" s="33">
        <f>G11+F11</f>
        <v>0</v>
      </c>
      <c r="F11" s="33">
        <f>I11</f>
        <v>0</v>
      </c>
      <c r="G11" s="33">
        <f>M11</f>
        <v>0</v>
      </c>
      <c r="H11" s="33">
        <f>I11+M11</f>
        <v>0</v>
      </c>
      <c r="I11" s="33">
        <f>J11+K11+L11</f>
        <v>0</v>
      </c>
      <c r="J11" s="34"/>
      <c r="K11" s="34"/>
      <c r="L11" s="34"/>
      <c r="M11" s="33">
        <f>N11+O11+P11+Q11</f>
        <v>0</v>
      </c>
      <c r="N11" s="34"/>
      <c r="O11" s="34"/>
      <c r="P11" s="34"/>
      <c r="Q11" s="35"/>
      <c r="R11" s="24"/>
      <c r="S11" s="24"/>
    </row>
    <row r="12" spans="1:19" s="8" customFormat="1" ht="29.25" customHeight="1">
      <c r="A12" s="472"/>
      <c r="B12" s="53" t="s">
        <v>222</v>
      </c>
      <c r="C12" s="10"/>
      <c r="D12" s="10"/>
      <c r="E12" s="13">
        <f>G12+F12</f>
        <v>0</v>
      </c>
      <c r="F12" s="13">
        <f>I12</f>
        <v>0</v>
      </c>
      <c r="G12" s="13">
        <f>M12</f>
        <v>0</v>
      </c>
      <c r="H12" s="13">
        <f>I12+M12</f>
        <v>0</v>
      </c>
      <c r="I12" s="13">
        <f>J12+K12+L12</f>
        <v>0</v>
      </c>
      <c r="J12" s="14"/>
      <c r="K12" s="14"/>
      <c r="L12" s="14"/>
      <c r="M12" s="13">
        <f>N12+O12+P12+Q12</f>
        <v>0</v>
      </c>
      <c r="N12" s="14"/>
      <c r="O12" s="14"/>
      <c r="P12" s="14"/>
      <c r="Q12" s="36"/>
      <c r="R12" s="24"/>
      <c r="S12" s="24"/>
    </row>
    <row r="13" spans="1:19" s="8" customFormat="1" ht="24" customHeight="1">
      <c r="A13" s="472"/>
      <c r="B13" s="53" t="s">
        <v>223</v>
      </c>
      <c r="C13" s="10"/>
      <c r="D13" s="10"/>
      <c r="E13" s="13">
        <f>G13+F13</f>
        <v>0</v>
      </c>
      <c r="F13" s="13">
        <f>I13</f>
        <v>0</v>
      </c>
      <c r="G13" s="13">
        <f>M13</f>
        <v>0</v>
      </c>
      <c r="H13" s="13">
        <f>I13+M13</f>
        <v>0</v>
      </c>
      <c r="I13" s="13">
        <f>J13+K13+L13</f>
        <v>0</v>
      </c>
      <c r="J13" s="14"/>
      <c r="K13" s="14"/>
      <c r="L13" s="14"/>
      <c r="M13" s="13">
        <f>N13+O13+P13+Q13</f>
        <v>0</v>
      </c>
      <c r="N13" s="14"/>
      <c r="O13" s="14"/>
      <c r="P13" s="14"/>
      <c r="Q13" s="36"/>
      <c r="R13" s="24"/>
      <c r="S13" s="24"/>
    </row>
    <row r="14" spans="1:20" s="8" customFormat="1" ht="29.25" customHeight="1">
      <c r="A14" s="472"/>
      <c r="B14" s="53" t="s">
        <v>203</v>
      </c>
      <c r="C14" s="10"/>
      <c r="D14" s="11" t="s">
        <v>97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36"/>
      <c r="R14" s="24"/>
      <c r="S14" s="24"/>
      <c r="T14" s="54"/>
    </row>
    <row r="15" spans="1:20" s="8" customFormat="1" ht="18" customHeight="1">
      <c r="A15" s="472"/>
      <c r="B15" s="55" t="s">
        <v>224</v>
      </c>
      <c r="C15" s="13"/>
      <c r="D15" s="15"/>
      <c r="E15" s="13">
        <f>G15+F15</f>
        <v>4457916</v>
      </c>
      <c r="F15" s="13">
        <f>I15</f>
        <v>668689</v>
      </c>
      <c r="G15" s="13">
        <f>M15</f>
        <v>3789227</v>
      </c>
      <c r="H15" s="13">
        <f>I15+M15</f>
        <v>4457916</v>
      </c>
      <c r="I15" s="13">
        <f>J15+K15+L15</f>
        <v>668689</v>
      </c>
      <c r="J15" s="13">
        <f>SUM(J16:J17)</f>
        <v>0</v>
      </c>
      <c r="K15" s="13">
        <f>SUM(K16:K17)</f>
        <v>0</v>
      </c>
      <c r="L15" s="13">
        <f>SUM(L16:L17)</f>
        <v>668689</v>
      </c>
      <c r="M15" s="13">
        <f>N15+O15+P15+Q15</f>
        <v>3789227</v>
      </c>
      <c r="N15" s="13">
        <f>SUM(N16:N17)</f>
        <v>0</v>
      </c>
      <c r="O15" s="13">
        <f>SUM(O16:O17)</f>
        <v>0</v>
      </c>
      <c r="P15" s="13"/>
      <c r="Q15" s="37">
        <f>Q17</f>
        <v>3789227</v>
      </c>
      <c r="R15" s="24"/>
      <c r="S15" s="24"/>
      <c r="T15" s="54"/>
    </row>
    <row r="16" spans="1:19" s="8" customFormat="1" ht="14.25" customHeight="1" hidden="1">
      <c r="A16" s="504"/>
      <c r="B16" s="56"/>
      <c r="C16" s="38"/>
      <c r="D16" s="39"/>
      <c r="E16" s="13"/>
      <c r="F16" s="13"/>
      <c r="G16" s="13"/>
      <c r="H16" s="13"/>
      <c r="I16" s="13"/>
      <c r="J16" s="13"/>
      <c r="K16" s="13"/>
      <c r="L16" s="38"/>
      <c r="M16" s="13"/>
      <c r="N16" s="13"/>
      <c r="O16" s="13"/>
      <c r="P16" s="13"/>
      <c r="Q16" s="37"/>
      <c r="R16" s="24"/>
      <c r="S16" s="24"/>
    </row>
    <row r="17" spans="1:19" s="8" customFormat="1" ht="16.5" customHeight="1">
      <c r="A17" s="504"/>
      <c r="B17" s="212" t="s">
        <v>112</v>
      </c>
      <c r="C17" s="41"/>
      <c r="D17" s="41"/>
      <c r="E17" s="257">
        <f>G17+F17</f>
        <v>4457916</v>
      </c>
      <c r="F17" s="257">
        <f>I17</f>
        <v>668689</v>
      </c>
      <c r="G17" s="257">
        <f>M17</f>
        <v>3789227</v>
      </c>
      <c r="H17" s="257">
        <f>I17+M17</f>
        <v>4457916</v>
      </c>
      <c r="I17" s="257">
        <f>J17+K17+L17</f>
        <v>668689</v>
      </c>
      <c r="J17" s="258">
        <v>0</v>
      </c>
      <c r="K17" s="258">
        <v>0</v>
      </c>
      <c r="L17" s="258">
        <v>668689</v>
      </c>
      <c r="M17" s="257">
        <f>N17+O17+P17+Q17</f>
        <v>3789227</v>
      </c>
      <c r="N17" s="258">
        <v>0</v>
      </c>
      <c r="O17" s="258">
        <v>0</v>
      </c>
      <c r="P17" s="258"/>
      <c r="Q17" s="259">
        <v>3789227</v>
      </c>
      <c r="R17" s="24"/>
      <c r="S17" s="24"/>
    </row>
    <row r="18" spans="1:27" ht="25.5" customHeight="1">
      <c r="A18" s="468" t="s">
        <v>68</v>
      </c>
      <c r="B18" s="58" t="s">
        <v>129</v>
      </c>
      <c r="C18" s="59"/>
      <c r="D18" s="59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  <c r="R18" s="63"/>
      <c r="S18" s="63"/>
      <c r="T18" s="63"/>
      <c r="U18" s="63"/>
      <c r="V18" s="63"/>
      <c r="W18" s="63"/>
      <c r="X18" s="63"/>
      <c r="Y18" s="63"/>
      <c r="Z18" s="63"/>
      <c r="AA18" s="63"/>
    </row>
    <row r="19" spans="1:27" ht="26.25" customHeight="1">
      <c r="A19" s="469"/>
      <c r="B19" s="53" t="s">
        <v>130</v>
      </c>
      <c r="C19" s="65"/>
      <c r="D19" s="65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  <c r="R19" s="63"/>
      <c r="S19" s="63"/>
      <c r="T19" s="63"/>
      <c r="U19" s="63"/>
      <c r="V19" s="63"/>
      <c r="W19" s="63"/>
      <c r="X19" s="63"/>
      <c r="Y19" s="63"/>
      <c r="Z19" s="63"/>
      <c r="AA19" s="63"/>
    </row>
    <row r="20" spans="1:27" ht="27" customHeight="1">
      <c r="A20" s="469"/>
      <c r="B20" s="53" t="s">
        <v>131</v>
      </c>
      <c r="C20" s="65"/>
      <c r="D20" s="65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8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ht="34.5" customHeight="1">
      <c r="A21" s="469"/>
      <c r="B21" s="53" t="s">
        <v>13</v>
      </c>
      <c r="C21" s="65"/>
      <c r="D21" s="80">
        <v>754.75411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8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ht="13.5" customHeight="1">
      <c r="A22" s="469"/>
      <c r="B22" s="55" t="s">
        <v>224</v>
      </c>
      <c r="C22" s="66"/>
      <c r="D22" s="81"/>
      <c r="E22" s="66">
        <f>E24+E25</f>
        <v>1893809</v>
      </c>
      <c r="F22" s="66">
        <f>SUM(F23:F25)</f>
        <v>284071</v>
      </c>
      <c r="G22" s="66">
        <f>SUM(G23:G25)</f>
        <v>1609738</v>
      </c>
      <c r="H22" s="66">
        <f>H24+H25</f>
        <v>1893809</v>
      </c>
      <c r="I22" s="66">
        <f>I24+I25</f>
        <v>284071</v>
      </c>
      <c r="J22" s="66">
        <v>0</v>
      </c>
      <c r="K22" s="66">
        <v>0</v>
      </c>
      <c r="L22" s="66">
        <f>L24+L25</f>
        <v>284071</v>
      </c>
      <c r="M22" s="66">
        <f>M24+M25</f>
        <v>1609738</v>
      </c>
      <c r="N22" s="66">
        <v>0</v>
      </c>
      <c r="O22" s="66">
        <v>0</v>
      </c>
      <c r="P22" s="66">
        <v>0</v>
      </c>
      <c r="Q22" s="72">
        <f>Q24+Q25</f>
        <v>1609738</v>
      </c>
      <c r="R22" s="63"/>
      <c r="S22" s="63"/>
      <c r="T22" s="63"/>
      <c r="U22" s="63"/>
      <c r="V22" s="63"/>
      <c r="W22" s="63"/>
      <c r="X22" s="63"/>
      <c r="Y22" s="63"/>
      <c r="Z22" s="63"/>
      <c r="AA22" s="63"/>
    </row>
    <row r="23" spans="1:27" ht="4.5" customHeight="1" hidden="1">
      <c r="A23" s="470"/>
      <c r="B23" s="56"/>
      <c r="C23" s="82"/>
      <c r="D23" s="83"/>
      <c r="E23" s="82"/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4">
        <v>0</v>
      </c>
      <c r="R23" s="63"/>
      <c r="S23" s="63"/>
      <c r="T23" s="79"/>
      <c r="U23" s="63"/>
      <c r="V23" s="63"/>
      <c r="W23" s="63"/>
      <c r="X23" s="63"/>
      <c r="Y23" s="63"/>
      <c r="Z23" s="63"/>
      <c r="AA23" s="63"/>
    </row>
    <row r="24" spans="1:27" ht="15" customHeight="1">
      <c r="A24" s="470"/>
      <c r="B24" s="56" t="s">
        <v>50</v>
      </c>
      <c r="C24" s="82"/>
      <c r="D24" s="83"/>
      <c r="E24" s="82">
        <f>F24+G24</f>
        <v>602500</v>
      </c>
      <c r="F24" s="82">
        <f>L24</f>
        <v>90375</v>
      </c>
      <c r="G24" s="82">
        <f>Q24</f>
        <v>512125</v>
      </c>
      <c r="H24" s="82">
        <f>I24+M24</f>
        <v>602500</v>
      </c>
      <c r="I24" s="82">
        <f>L24</f>
        <v>90375</v>
      </c>
      <c r="J24" s="82">
        <v>0</v>
      </c>
      <c r="K24" s="82">
        <v>0</v>
      </c>
      <c r="L24" s="82">
        <v>90375</v>
      </c>
      <c r="M24" s="82">
        <f>Q24</f>
        <v>512125</v>
      </c>
      <c r="N24" s="82">
        <v>0</v>
      </c>
      <c r="O24" s="82">
        <v>0</v>
      </c>
      <c r="P24" s="82">
        <v>0</v>
      </c>
      <c r="Q24" s="84">
        <v>512125</v>
      </c>
      <c r="R24" s="63"/>
      <c r="S24" s="63"/>
      <c r="T24" s="63"/>
      <c r="U24" s="63"/>
      <c r="V24" s="63"/>
      <c r="W24" s="63"/>
      <c r="X24" s="63"/>
      <c r="Y24" s="63"/>
      <c r="Z24" s="63"/>
      <c r="AA24" s="63"/>
    </row>
    <row r="25" spans="1:27" ht="15.75" customHeight="1">
      <c r="A25" s="493"/>
      <c r="B25" s="212" t="s">
        <v>112</v>
      </c>
      <c r="C25" s="85"/>
      <c r="D25" s="85"/>
      <c r="E25" s="251">
        <f>F25+G25</f>
        <v>1291309</v>
      </c>
      <c r="F25" s="251">
        <f>L25</f>
        <v>193696</v>
      </c>
      <c r="G25" s="251">
        <f>Q25</f>
        <v>1097613</v>
      </c>
      <c r="H25" s="249">
        <f>I25+M25</f>
        <v>1291309</v>
      </c>
      <c r="I25" s="251">
        <f>L25</f>
        <v>193696</v>
      </c>
      <c r="J25" s="252">
        <v>0</v>
      </c>
      <c r="K25" s="252">
        <v>0</v>
      </c>
      <c r="L25" s="251">
        <v>193696</v>
      </c>
      <c r="M25" s="251">
        <f>Q25</f>
        <v>1097613</v>
      </c>
      <c r="N25" s="252">
        <v>0</v>
      </c>
      <c r="O25" s="252">
        <v>0</v>
      </c>
      <c r="P25" s="252">
        <v>0</v>
      </c>
      <c r="Q25" s="256">
        <v>1097613</v>
      </c>
      <c r="R25" s="63"/>
      <c r="S25" s="63"/>
      <c r="T25" s="63"/>
      <c r="U25" s="63"/>
      <c r="V25" s="63"/>
      <c r="W25" s="63"/>
      <c r="X25" s="63"/>
      <c r="Y25" s="63"/>
      <c r="Z25" s="63"/>
      <c r="AA25" s="63"/>
    </row>
    <row r="26" spans="1:25" ht="25.5" customHeight="1">
      <c r="A26" s="496" t="s">
        <v>69</v>
      </c>
      <c r="B26" s="58" t="s">
        <v>129</v>
      </c>
      <c r="C26" s="61"/>
      <c r="D26" s="61"/>
      <c r="E26" s="60"/>
      <c r="F26" s="60"/>
      <c r="G26" s="60"/>
      <c r="H26" s="60"/>
      <c r="I26" s="60"/>
      <c r="J26" s="61"/>
      <c r="K26" s="61"/>
      <c r="L26" s="61"/>
      <c r="M26" s="60"/>
      <c r="N26" s="61"/>
      <c r="O26" s="61"/>
      <c r="P26" s="61"/>
      <c r="Q26" s="62"/>
      <c r="R26" s="63"/>
      <c r="S26" s="63"/>
      <c r="T26" s="63"/>
      <c r="U26" s="63"/>
      <c r="V26" s="63"/>
      <c r="W26" s="63"/>
      <c r="X26" s="63"/>
      <c r="Y26" s="63"/>
    </row>
    <row r="27" spans="1:25" ht="24.75" customHeight="1">
      <c r="A27" s="497"/>
      <c r="B27" s="53" t="s">
        <v>130</v>
      </c>
      <c r="C27" s="67"/>
      <c r="D27" s="67"/>
      <c r="E27" s="66"/>
      <c r="F27" s="66"/>
      <c r="G27" s="66"/>
      <c r="H27" s="66"/>
      <c r="I27" s="66"/>
      <c r="J27" s="67"/>
      <c r="K27" s="67"/>
      <c r="L27" s="67"/>
      <c r="M27" s="66"/>
      <c r="N27" s="67"/>
      <c r="O27" s="67"/>
      <c r="P27" s="67"/>
      <c r="Q27" s="68"/>
      <c r="R27" s="63"/>
      <c r="S27" s="63"/>
      <c r="T27" s="63"/>
      <c r="U27" s="63"/>
      <c r="V27" s="63"/>
      <c r="W27" s="63"/>
      <c r="X27" s="63"/>
      <c r="Y27" s="63"/>
    </row>
    <row r="28" spans="1:25" ht="28.5" customHeight="1">
      <c r="A28" s="497"/>
      <c r="B28" s="53" t="s">
        <v>131</v>
      </c>
      <c r="C28" s="67"/>
      <c r="D28" s="67"/>
      <c r="E28" s="66"/>
      <c r="F28" s="66"/>
      <c r="G28" s="66"/>
      <c r="H28" s="66"/>
      <c r="I28" s="66"/>
      <c r="J28" s="67"/>
      <c r="K28" s="67"/>
      <c r="L28" s="67"/>
      <c r="M28" s="66"/>
      <c r="N28" s="67"/>
      <c r="O28" s="67"/>
      <c r="P28" s="67"/>
      <c r="Q28" s="68"/>
      <c r="R28" s="63"/>
      <c r="S28" s="63"/>
      <c r="T28" s="63"/>
      <c r="U28" s="63"/>
      <c r="V28" s="63"/>
      <c r="W28" s="63"/>
      <c r="X28" s="63"/>
      <c r="Y28" s="63"/>
    </row>
    <row r="29" spans="1:25" ht="35.25" customHeight="1">
      <c r="A29" s="497"/>
      <c r="B29" s="53" t="s">
        <v>214</v>
      </c>
      <c r="C29" s="494"/>
      <c r="D29" s="495"/>
      <c r="E29" s="66"/>
      <c r="F29" s="66"/>
      <c r="G29" s="66"/>
      <c r="H29" s="66"/>
      <c r="I29" s="66"/>
      <c r="J29" s="67"/>
      <c r="K29" s="67"/>
      <c r="L29" s="67"/>
      <c r="M29" s="66"/>
      <c r="N29" s="67"/>
      <c r="O29" s="67"/>
      <c r="P29" s="67"/>
      <c r="Q29" s="68"/>
      <c r="R29" s="63"/>
      <c r="S29" s="63"/>
      <c r="T29" s="79" t="e">
        <f>Q25+Q32+#REF!</f>
        <v>#REF!</v>
      </c>
      <c r="U29" s="63"/>
      <c r="V29" s="63"/>
      <c r="W29" s="63"/>
      <c r="X29" s="63"/>
      <c r="Y29" s="63"/>
    </row>
    <row r="30" spans="1:25" ht="15" customHeight="1">
      <c r="A30" s="497"/>
      <c r="B30" s="55" t="s">
        <v>204</v>
      </c>
      <c r="C30" s="86"/>
      <c r="D30" s="86">
        <v>754.75411</v>
      </c>
      <c r="E30" s="66">
        <f aca="true" t="shared" si="1" ref="E30:S30">E32</f>
        <v>2106191</v>
      </c>
      <c r="F30" s="66">
        <f t="shared" si="1"/>
        <v>315929</v>
      </c>
      <c r="G30" s="66">
        <f t="shared" si="1"/>
        <v>1790262</v>
      </c>
      <c r="H30" s="66">
        <f t="shared" si="1"/>
        <v>2106191</v>
      </c>
      <c r="I30" s="66">
        <f t="shared" si="1"/>
        <v>315929</v>
      </c>
      <c r="J30" s="66">
        <f t="shared" si="1"/>
        <v>0</v>
      </c>
      <c r="K30" s="66">
        <f t="shared" si="1"/>
        <v>0</v>
      </c>
      <c r="L30" s="66">
        <f t="shared" si="1"/>
        <v>315929</v>
      </c>
      <c r="M30" s="66">
        <f t="shared" si="1"/>
        <v>1790262</v>
      </c>
      <c r="N30" s="66">
        <f t="shared" si="1"/>
        <v>0</v>
      </c>
      <c r="O30" s="66">
        <f t="shared" si="1"/>
        <v>0</v>
      </c>
      <c r="P30" s="66">
        <f t="shared" si="1"/>
        <v>0</v>
      </c>
      <c r="Q30" s="72">
        <f t="shared" si="1"/>
        <v>1790262</v>
      </c>
      <c r="R30" s="87">
        <f t="shared" si="1"/>
        <v>0</v>
      </c>
      <c r="S30" s="88">
        <f t="shared" si="1"/>
        <v>0</v>
      </c>
      <c r="T30" s="63"/>
      <c r="U30" s="63"/>
      <c r="V30" s="63"/>
      <c r="W30" s="63"/>
      <c r="X30" s="63"/>
      <c r="Y30" s="63"/>
    </row>
    <row r="31" spans="1:25" ht="3" customHeight="1" hidden="1">
      <c r="A31" s="497"/>
      <c r="B31" s="55"/>
      <c r="C31" s="86"/>
      <c r="D31" s="86"/>
      <c r="E31" s="66"/>
      <c r="F31" s="66"/>
      <c r="G31" s="66"/>
      <c r="H31" s="67"/>
      <c r="I31" s="66"/>
      <c r="J31" s="67"/>
      <c r="K31" s="67"/>
      <c r="L31" s="66"/>
      <c r="M31" s="66"/>
      <c r="N31" s="67"/>
      <c r="O31" s="67"/>
      <c r="P31" s="67"/>
      <c r="Q31" s="72"/>
      <c r="R31" s="63"/>
      <c r="S31" s="63"/>
      <c r="T31" s="63"/>
      <c r="U31" s="63"/>
      <c r="V31" s="63"/>
      <c r="W31" s="63"/>
      <c r="X31" s="63"/>
      <c r="Y31" s="63"/>
    </row>
    <row r="32" spans="1:25" ht="16.5" customHeight="1" thickBot="1">
      <c r="A32" s="498"/>
      <c r="B32" s="212" t="s">
        <v>112</v>
      </c>
      <c r="C32" s="85"/>
      <c r="D32" s="85"/>
      <c r="E32" s="251">
        <f>F32+G32</f>
        <v>2106191</v>
      </c>
      <c r="F32" s="251">
        <f>L32</f>
        <v>315929</v>
      </c>
      <c r="G32" s="251">
        <f>Q32</f>
        <v>1790262</v>
      </c>
      <c r="H32" s="252">
        <f>L32+M32</f>
        <v>2106191</v>
      </c>
      <c r="I32" s="251">
        <f>L32</f>
        <v>315929</v>
      </c>
      <c r="J32" s="252">
        <v>0</v>
      </c>
      <c r="K32" s="252">
        <v>0</v>
      </c>
      <c r="L32" s="251">
        <v>315929</v>
      </c>
      <c r="M32" s="251">
        <f>Q32</f>
        <v>1790262</v>
      </c>
      <c r="N32" s="252">
        <v>0</v>
      </c>
      <c r="O32" s="252">
        <v>0</v>
      </c>
      <c r="P32" s="252">
        <v>0</v>
      </c>
      <c r="Q32" s="256">
        <v>1790262</v>
      </c>
      <c r="R32" s="63"/>
      <c r="S32" s="63"/>
      <c r="T32" s="63"/>
      <c r="U32" s="63"/>
      <c r="V32" s="63"/>
      <c r="W32" s="63"/>
      <c r="X32" s="63"/>
      <c r="Y32" s="63"/>
    </row>
    <row r="33" spans="1:23" ht="27.75" customHeight="1" thickTop="1">
      <c r="A33" s="460" t="s">
        <v>227</v>
      </c>
      <c r="B33" s="52" t="s">
        <v>176</v>
      </c>
      <c r="C33" s="263"/>
      <c r="D33" s="263"/>
      <c r="E33" s="264">
        <f aca="true" t="shared" si="2" ref="E33:E46">G33+F33</f>
        <v>0</v>
      </c>
      <c r="F33" s="264">
        <f>I33</f>
        <v>0</v>
      </c>
      <c r="G33" s="264">
        <f>M33</f>
        <v>0</v>
      </c>
      <c r="H33" s="264">
        <f aca="true" t="shared" si="3" ref="H33:H46">I33+M33</f>
        <v>0</v>
      </c>
      <c r="I33" s="264">
        <f>J33+K33+L33</f>
        <v>0</v>
      </c>
      <c r="J33" s="263"/>
      <c r="K33" s="263"/>
      <c r="L33" s="263"/>
      <c r="M33" s="264">
        <f>N33+O33+P33+Q33</f>
        <v>0</v>
      </c>
      <c r="N33" s="263"/>
      <c r="O33" s="263"/>
      <c r="P33" s="263"/>
      <c r="Q33" s="265"/>
      <c r="R33" s="260"/>
      <c r="S33" s="260"/>
      <c r="T33" s="260"/>
      <c r="U33" s="63"/>
      <c r="V33" s="63"/>
      <c r="W33" s="63"/>
    </row>
    <row r="34" spans="1:23" ht="16.5" customHeight="1">
      <c r="A34" s="461"/>
      <c r="B34" s="53" t="s">
        <v>177</v>
      </c>
      <c r="C34" s="65"/>
      <c r="D34" s="65"/>
      <c r="E34" s="66">
        <f t="shared" si="2"/>
        <v>0</v>
      </c>
      <c r="F34" s="66">
        <f>I34</f>
        <v>0</v>
      </c>
      <c r="G34" s="66">
        <f>M34</f>
        <v>0</v>
      </c>
      <c r="H34" s="66">
        <f t="shared" si="3"/>
        <v>0</v>
      </c>
      <c r="I34" s="66">
        <f>J34+K34+L34</f>
        <v>0</v>
      </c>
      <c r="J34" s="65"/>
      <c r="K34" s="65"/>
      <c r="L34" s="65"/>
      <c r="M34" s="66">
        <f>N34+O34+P34+Q34</f>
        <v>0</v>
      </c>
      <c r="N34" s="65"/>
      <c r="O34" s="65"/>
      <c r="P34" s="65"/>
      <c r="Q34" s="110"/>
      <c r="R34" s="260"/>
      <c r="S34" s="260"/>
      <c r="T34" s="260"/>
      <c r="U34" s="63"/>
      <c r="V34" s="63"/>
      <c r="W34" s="63"/>
    </row>
    <row r="35" spans="1:23" ht="16.5" customHeight="1">
      <c r="A35" s="461"/>
      <c r="B35" s="53" t="s">
        <v>178</v>
      </c>
      <c r="C35" s="65"/>
      <c r="D35" s="80" t="s">
        <v>181</v>
      </c>
      <c r="E35" s="66">
        <f t="shared" si="2"/>
        <v>0</v>
      </c>
      <c r="F35" s="66">
        <f>I35</f>
        <v>0</v>
      </c>
      <c r="G35" s="66">
        <f>M35</f>
        <v>0</v>
      </c>
      <c r="H35" s="66">
        <f t="shared" si="3"/>
        <v>0</v>
      </c>
      <c r="I35" s="66">
        <f>J35+K35+L35</f>
        <v>0</v>
      </c>
      <c r="J35" s="65"/>
      <c r="K35" s="65"/>
      <c r="L35" s="65"/>
      <c r="M35" s="66">
        <f>N35+O35+P35+Q35</f>
        <v>0</v>
      </c>
      <c r="N35" s="65"/>
      <c r="O35" s="65"/>
      <c r="P35" s="65"/>
      <c r="Q35" s="110"/>
      <c r="R35" s="260"/>
      <c r="S35" s="260"/>
      <c r="T35" s="260"/>
      <c r="U35" s="63"/>
      <c r="V35" s="63"/>
      <c r="W35" s="63"/>
    </row>
    <row r="36" spans="1:23" ht="16.5" customHeight="1">
      <c r="A36" s="461"/>
      <c r="B36" s="53" t="s">
        <v>149</v>
      </c>
      <c r="C36" s="65"/>
      <c r="D36" s="80" t="s">
        <v>182</v>
      </c>
      <c r="E36" s="66">
        <f t="shared" si="2"/>
        <v>0</v>
      </c>
      <c r="F36" s="66">
        <f>I36</f>
        <v>0</v>
      </c>
      <c r="G36" s="66">
        <f>M36</f>
        <v>0</v>
      </c>
      <c r="H36" s="66">
        <f t="shared" si="3"/>
        <v>0</v>
      </c>
      <c r="I36" s="66">
        <f>J36+K36+L36</f>
        <v>0</v>
      </c>
      <c r="J36" s="65"/>
      <c r="K36" s="65"/>
      <c r="L36" s="65"/>
      <c r="M36" s="66">
        <f>N36+O36+P36+Q36</f>
        <v>0</v>
      </c>
      <c r="N36" s="65"/>
      <c r="O36" s="65"/>
      <c r="P36" s="65"/>
      <c r="Q36" s="110"/>
      <c r="R36" s="260"/>
      <c r="S36" s="260"/>
      <c r="T36" s="260"/>
      <c r="U36" s="63"/>
      <c r="V36" s="63"/>
      <c r="W36" s="63"/>
    </row>
    <row r="37" spans="1:23" ht="16.5" customHeight="1">
      <c r="A37" s="461"/>
      <c r="B37" s="55" t="s">
        <v>67</v>
      </c>
      <c r="C37" s="111" t="s">
        <v>179</v>
      </c>
      <c r="D37" s="111" t="s">
        <v>180</v>
      </c>
      <c r="E37" s="66">
        <f t="shared" si="2"/>
        <v>1698569</v>
      </c>
      <c r="F37" s="66">
        <f>F38+F39</f>
        <v>254786</v>
      </c>
      <c r="G37" s="66">
        <f>G38+G39</f>
        <v>1443783</v>
      </c>
      <c r="H37" s="66">
        <f t="shared" si="3"/>
        <v>1698569</v>
      </c>
      <c r="I37" s="66">
        <f>J37+K37+L37</f>
        <v>254786</v>
      </c>
      <c r="J37" s="66">
        <f>SUM(J39:J39)</f>
        <v>0</v>
      </c>
      <c r="K37" s="66">
        <f>SUM(K39:K39)</f>
        <v>0</v>
      </c>
      <c r="L37" s="66">
        <f>L38+L39</f>
        <v>254786</v>
      </c>
      <c r="M37" s="66">
        <f>M38+M39</f>
        <v>1443783</v>
      </c>
      <c r="N37" s="66"/>
      <c r="O37" s="66"/>
      <c r="P37" s="66">
        <f>SUM(P39:P39)</f>
        <v>0</v>
      </c>
      <c r="Q37" s="72">
        <f>Q38+Q39</f>
        <v>1443783</v>
      </c>
      <c r="R37" s="260"/>
      <c r="S37" s="260"/>
      <c r="T37" s="260"/>
      <c r="U37" s="63"/>
      <c r="V37" s="63"/>
      <c r="W37" s="63"/>
    </row>
    <row r="38" spans="1:23" ht="16.5" customHeight="1">
      <c r="A38" s="461"/>
      <c r="B38" s="213" t="s">
        <v>112</v>
      </c>
      <c r="C38" s="266"/>
      <c r="D38" s="266"/>
      <c r="E38" s="249">
        <f t="shared" si="2"/>
        <v>688305</v>
      </c>
      <c r="F38" s="249">
        <f aca="true" t="shared" si="4" ref="F38:F43">I38</f>
        <v>103246</v>
      </c>
      <c r="G38" s="249">
        <f aca="true" t="shared" si="5" ref="G38:G43">M38</f>
        <v>585059</v>
      </c>
      <c r="H38" s="249">
        <f t="shared" si="3"/>
        <v>688305</v>
      </c>
      <c r="I38" s="249">
        <f>L38</f>
        <v>103246</v>
      </c>
      <c r="J38" s="254">
        <v>0</v>
      </c>
      <c r="K38" s="254">
        <v>0</v>
      </c>
      <c r="L38" s="254">
        <v>103246</v>
      </c>
      <c r="M38" s="249">
        <f>Q38</f>
        <v>585059</v>
      </c>
      <c r="N38" s="254">
        <v>0</v>
      </c>
      <c r="O38" s="254">
        <v>0</v>
      </c>
      <c r="P38" s="254">
        <v>0</v>
      </c>
      <c r="Q38" s="255">
        <v>585059</v>
      </c>
      <c r="R38" s="260"/>
      <c r="S38" s="260"/>
      <c r="T38" s="260"/>
      <c r="U38" s="63"/>
      <c r="V38" s="63"/>
      <c r="W38" s="63"/>
    </row>
    <row r="39" spans="1:23" ht="16.5" customHeight="1" thickBot="1">
      <c r="A39" s="462"/>
      <c r="B39" s="104" t="s">
        <v>205</v>
      </c>
      <c r="C39" s="207"/>
      <c r="D39" s="207"/>
      <c r="E39" s="208">
        <f t="shared" si="2"/>
        <v>1010264</v>
      </c>
      <c r="F39" s="208">
        <f t="shared" si="4"/>
        <v>151540</v>
      </c>
      <c r="G39" s="208">
        <f t="shared" si="5"/>
        <v>858724</v>
      </c>
      <c r="H39" s="208">
        <f t="shared" si="3"/>
        <v>1010264</v>
      </c>
      <c r="I39" s="208">
        <f aca="true" t="shared" si="6" ref="I39:I44">J39+K39+L39</f>
        <v>151540</v>
      </c>
      <c r="J39" s="209">
        <v>0</v>
      </c>
      <c r="K39" s="209">
        <v>0</v>
      </c>
      <c r="L39" s="209">
        <v>151540</v>
      </c>
      <c r="M39" s="208">
        <f>Q39</f>
        <v>858724</v>
      </c>
      <c r="N39" s="209">
        <v>0</v>
      </c>
      <c r="O39" s="209">
        <v>0</v>
      </c>
      <c r="P39" s="209">
        <v>0</v>
      </c>
      <c r="Q39" s="210">
        <v>858724</v>
      </c>
      <c r="R39" s="260"/>
      <c r="S39" s="260"/>
      <c r="T39" s="260"/>
      <c r="U39" s="63"/>
      <c r="V39" s="63"/>
      <c r="W39" s="63"/>
    </row>
    <row r="40" spans="1:23" ht="21" customHeight="1" thickTop="1">
      <c r="A40" s="460" t="s">
        <v>99</v>
      </c>
      <c r="B40" s="58" t="s">
        <v>116</v>
      </c>
      <c r="C40" s="263"/>
      <c r="D40" s="263"/>
      <c r="E40" s="264">
        <f t="shared" si="2"/>
        <v>0</v>
      </c>
      <c r="F40" s="264">
        <f t="shared" si="4"/>
        <v>0</v>
      </c>
      <c r="G40" s="264">
        <f t="shared" si="5"/>
        <v>0</v>
      </c>
      <c r="H40" s="264">
        <f t="shared" si="3"/>
        <v>0</v>
      </c>
      <c r="I40" s="264">
        <f t="shared" si="6"/>
        <v>0</v>
      </c>
      <c r="J40" s="263"/>
      <c r="K40" s="263"/>
      <c r="L40" s="263"/>
      <c r="M40" s="264">
        <f>N40+O40+P40+Q40</f>
        <v>0</v>
      </c>
      <c r="N40" s="263"/>
      <c r="O40" s="263"/>
      <c r="P40" s="263"/>
      <c r="Q40" s="265"/>
      <c r="R40" s="260"/>
      <c r="S40" s="260"/>
      <c r="T40" s="260"/>
      <c r="U40" s="63"/>
      <c r="V40" s="63"/>
      <c r="W40" s="63"/>
    </row>
    <row r="41" spans="1:23" ht="32.25" customHeight="1">
      <c r="A41" s="461"/>
      <c r="B41" s="53" t="s">
        <v>120</v>
      </c>
      <c r="C41" s="65"/>
      <c r="D41" s="65"/>
      <c r="E41" s="66">
        <f t="shared" si="2"/>
        <v>0</v>
      </c>
      <c r="F41" s="66">
        <f t="shared" si="4"/>
        <v>0</v>
      </c>
      <c r="G41" s="66">
        <f t="shared" si="5"/>
        <v>0</v>
      </c>
      <c r="H41" s="66">
        <f t="shared" si="3"/>
        <v>0</v>
      </c>
      <c r="I41" s="66">
        <f t="shared" si="6"/>
        <v>0</v>
      </c>
      <c r="J41" s="65"/>
      <c r="K41" s="65"/>
      <c r="L41" s="65"/>
      <c r="M41" s="66">
        <f>N41+O41+P41+Q41</f>
        <v>0</v>
      </c>
      <c r="N41" s="65"/>
      <c r="O41" s="65"/>
      <c r="P41" s="65"/>
      <c r="Q41" s="110"/>
      <c r="R41" s="260"/>
      <c r="S41" s="260"/>
      <c r="T41" s="260"/>
      <c r="U41" s="63"/>
      <c r="V41" s="63"/>
      <c r="W41" s="63"/>
    </row>
    <row r="42" spans="1:23" ht="38.25" customHeight="1">
      <c r="A42" s="461"/>
      <c r="B42" s="53" t="s">
        <v>225</v>
      </c>
      <c r="C42" s="65"/>
      <c r="D42" s="80"/>
      <c r="E42" s="66">
        <f t="shared" si="2"/>
        <v>0</v>
      </c>
      <c r="F42" s="66">
        <f t="shared" si="4"/>
        <v>0</v>
      </c>
      <c r="G42" s="66">
        <f t="shared" si="5"/>
        <v>0</v>
      </c>
      <c r="H42" s="66">
        <f t="shared" si="3"/>
        <v>0</v>
      </c>
      <c r="I42" s="66">
        <f t="shared" si="6"/>
        <v>0</v>
      </c>
      <c r="J42" s="65"/>
      <c r="K42" s="65"/>
      <c r="L42" s="65"/>
      <c r="M42" s="66">
        <f>N42+O42+P42+Q42</f>
        <v>0</v>
      </c>
      <c r="N42" s="65"/>
      <c r="O42" s="65"/>
      <c r="P42" s="65"/>
      <c r="Q42" s="110"/>
      <c r="R42" s="260"/>
      <c r="S42" s="260"/>
      <c r="T42" s="260"/>
      <c r="U42" s="63"/>
      <c r="V42" s="63"/>
      <c r="W42" s="63"/>
    </row>
    <row r="43" spans="1:23" ht="30" customHeight="1">
      <c r="A43" s="461"/>
      <c r="B43" s="53" t="s">
        <v>183</v>
      </c>
      <c r="C43" s="65"/>
      <c r="D43" s="80"/>
      <c r="E43" s="66">
        <f t="shared" si="2"/>
        <v>0</v>
      </c>
      <c r="F43" s="66">
        <f t="shared" si="4"/>
        <v>0</v>
      </c>
      <c r="G43" s="66">
        <f t="shared" si="5"/>
        <v>0</v>
      </c>
      <c r="H43" s="66">
        <f t="shared" si="3"/>
        <v>0</v>
      </c>
      <c r="I43" s="66">
        <f t="shared" si="6"/>
        <v>0</v>
      </c>
      <c r="J43" s="65"/>
      <c r="K43" s="65"/>
      <c r="L43" s="65"/>
      <c r="M43" s="66">
        <f>N43+O43+P43+Q43</f>
        <v>0</v>
      </c>
      <c r="N43" s="65"/>
      <c r="O43" s="65"/>
      <c r="P43" s="65"/>
      <c r="Q43" s="110"/>
      <c r="R43" s="260"/>
      <c r="S43" s="260"/>
      <c r="T43" s="260"/>
      <c r="U43" s="63"/>
      <c r="V43" s="63"/>
      <c r="W43" s="63"/>
    </row>
    <row r="44" spans="1:23" ht="16.5" customHeight="1">
      <c r="A44" s="461"/>
      <c r="B44" s="55" t="s">
        <v>67</v>
      </c>
      <c r="C44" s="111" t="s">
        <v>179</v>
      </c>
      <c r="D44" s="111">
        <v>854.85403</v>
      </c>
      <c r="E44" s="66">
        <f t="shared" si="2"/>
        <v>1638154</v>
      </c>
      <c r="F44" s="66">
        <f>F45</f>
        <v>242700</v>
      </c>
      <c r="G44" s="66">
        <f>G45+G46</f>
        <v>1395454</v>
      </c>
      <c r="H44" s="66">
        <f t="shared" si="3"/>
        <v>1638154</v>
      </c>
      <c r="I44" s="66">
        <f t="shared" si="6"/>
        <v>242700</v>
      </c>
      <c r="J44" s="66">
        <f>SUM(J46:J46)</f>
        <v>0</v>
      </c>
      <c r="K44" s="66">
        <f>SUM(K46:K46)</f>
        <v>0</v>
      </c>
      <c r="L44" s="66">
        <f>L45+L46</f>
        <v>242700</v>
      </c>
      <c r="M44" s="66">
        <f>M45+M46</f>
        <v>1395454</v>
      </c>
      <c r="N44" s="66"/>
      <c r="O44" s="66"/>
      <c r="P44" s="66">
        <f>SUM(P46:P46)</f>
        <v>0</v>
      </c>
      <c r="Q44" s="72">
        <f>Q45+Q46</f>
        <v>1395454</v>
      </c>
      <c r="R44" s="260"/>
      <c r="S44" s="260"/>
      <c r="T44" s="260"/>
      <c r="U44" s="63"/>
      <c r="V44" s="63"/>
      <c r="W44" s="63"/>
    </row>
    <row r="45" spans="1:23" ht="16.5" customHeight="1">
      <c r="A45" s="461"/>
      <c r="B45" s="213" t="s">
        <v>112</v>
      </c>
      <c r="C45" s="266"/>
      <c r="D45" s="266"/>
      <c r="E45" s="249">
        <f t="shared" si="2"/>
        <v>1638154</v>
      </c>
      <c r="F45" s="249">
        <f>I45</f>
        <v>242700</v>
      </c>
      <c r="G45" s="249">
        <f>M45</f>
        <v>1395454</v>
      </c>
      <c r="H45" s="249">
        <f t="shared" si="3"/>
        <v>1638154</v>
      </c>
      <c r="I45" s="249">
        <f>L45</f>
        <v>242700</v>
      </c>
      <c r="J45" s="254">
        <v>0</v>
      </c>
      <c r="K45" s="254">
        <v>0</v>
      </c>
      <c r="L45" s="254">
        <v>242700</v>
      </c>
      <c r="M45" s="249">
        <f>Q45</f>
        <v>1395454</v>
      </c>
      <c r="N45" s="254">
        <v>0</v>
      </c>
      <c r="O45" s="254">
        <v>0</v>
      </c>
      <c r="P45" s="254">
        <v>0</v>
      </c>
      <c r="Q45" s="255">
        <v>1395454</v>
      </c>
      <c r="R45" s="260"/>
      <c r="S45" s="260"/>
      <c r="T45" s="260"/>
      <c r="U45" s="63"/>
      <c r="V45" s="63"/>
      <c r="W45" s="63"/>
    </row>
    <row r="46" spans="1:23" ht="16.5" customHeight="1" thickBot="1">
      <c r="A46" s="462"/>
      <c r="B46" s="104" t="s">
        <v>205</v>
      </c>
      <c r="C46" s="207"/>
      <c r="D46" s="207"/>
      <c r="E46" s="208">
        <f t="shared" si="2"/>
        <v>0</v>
      </c>
      <c r="F46" s="208">
        <f>I46</f>
        <v>0</v>
      </c>
      <c r="G46" s="208">
        <f>M46</f>
        <v>0</v>
      </c>
      <c r="H46" s="208">
        <f t="shared" si="3"/>
        <v>0</v>
      </c>
      <c r="I46" s="208">
        <f>J46+K46+L46</f>
        <v>0</v>
      </c>
      <c r="J46" s="209">
        <v>0</v>
      </c>
      <c r="K46" s="209">
        <v>0</v>
      </c>
      <c r="L46" s="209"/>
      <c r="M46" s="208">
        <f>Q46</f>
        <v>0</v>
      </c>
      <c r="N46" s="209">
        <v>0</v>
      </c>
      <c r="O46" s="209">
        <v>0</v>
      </c>
      <c r="P46" s="209">
        <v>0</v>
      </c>
      <c r="Q46" s="210"/>
      <c r="R46" s="260"/>
      <c r="S46" s="260"/>
      <c r="T46" s="260"/>
      <c r="U46" s="63"/>
      <c r="V46" s="63"/>
      <c r="W46" s="63"/>
    </row>
    <row r="47" spans="1:17" ht="27.75" customHeight="1" thickTop="1">
      <c r="A47" s="468" t="s">
        <v>167</v>
      </c>
      <c r="B47" s="58" t="s">
        <v>116</v>
      </c>
      <c r="C47" s="59"/>
      <c r="D47" s="59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2"/>
    </row>
    <row r="48" spans="1:17" ht="27.75" customHeight="1">
      <c r="A48" s="469"/>
      <c r="B48" s="53" t="s">
        <v>120</v>
      </c>
      <c r="C48" s="65"/>
      <c r="D48" s="65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</row>
    <row r="49" spans="1:17" ht="33" customHeight="1">
      <c r="A49" s="469"/>
      <c r="B49" s="53" t="s">
        <v>225</v>
      </c>
      <c r="C49" s="65"/>
      <c r="D49" s="65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8"/>
    </row>
    <row r="50" spans="1:17" ht="26.25" customHeight="1">
      <c r="A50" s="469"/>
      <c r="B50" s="53" t="s">
        <v>206</v>
      </c>
      <c r="C50" s="65"/>
      <c r="D50" s="118" t="s">
        <v>122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8"/>
    </row>
    <row r="51" spans="1:20" ht="15" customHeight="1">
      <c r="A51" s="469"/>
      <c r="B51" s="69" t="s">
        <v>204</v>
      </c>
      <c r="C51" s="66"/>
      <c r="D51" s="81"/>
      <c r="E51" s="66">
        <f aca="true" t="shared" si="7" ref="E51:Q51">E53+E54</f>
        <v>925000</v>
      </c>
      <c r="F51" s="66">
        <f t="shared" si="7"/>
        <v>250000</v>
      </c>
      <c r="G51" s="66">
        <f t="shared" si="7"/>
        <v>675000</v>
      </c>
      <c r="H51" s="66">
        <f t="shared" si="7"/>
        <v>925000</v>
      </c>
      <c r="I51" s="66">
        <f t="shared" si="7"/>
        <v>250000</v>
      </c>
      <c r="J51" s="66">
        <f t="shared" si="7"/>
        <v>0</v>
      </c>
      <c r="K51" s="66">
        <f t="shared" si="7"/>
        <v>0</v>
      </c>
      <c r="L51" s="66">
        <f t="shared" si="7"/>
        <v>250000</v>
      </c>
      <c r="M51" s="66">
        <f t="shared" si="7"/>
        <v>675000</v>
      </c>
      <c r="N51" s="66">
        <f t="shared" si="7"/>
        <v>0</v>
      </c>
      <c r="O51" s="66">
        <f t="shared" si="7"/>
        <v>0</v>
      </c>
      <c r="P51" s="66">
        <f t="shared" si="7"/>
        <v>0</v>
      </c>
      <c r="Q51" s="72">
        <f t="shared" si="7"/>
        <v>675000</v>
      </c>
      <c r="R51" s="96"/>
      <c r="S51" s="96"/>
      <c r="T51" s="96"/>
    </row>
    <row r="52" spans="1:20" ht="15" customHeight="1" hidden="1">
      <c r="A52" s="469"/>
      <c r="B52" s="69"/>
      <c r="C52" s="67"/>
      <c r="D52" s="67"/>
      <c r="E52" s="66"/>
      <c r="F52" s="66"/>
      <c r="G52" s="66"/>
      <c r="H52" s="66"/>
      <c r="I52" s="66"/>
      <c r="J52" s="67"/>
      <c r="K52" s="67"/>
      <c r="L52" s="67"/>
      <c r="M52" s="66"/>
      <c r="N52" s="67"/>
      <c r="O52" s="67"/>
      <c r="P52" s="67"/>
      <c r="Q52" s="68"/>
      <c r="R52" s="96"/>
      <c r="S52" s="96"/>
      <c r="T52" s="96"/>
    </row>
    <row r="53" spans="1:20" ht="15" customHeight="1">
      <c r="A53" s="470"/>
      <c r="B53" s="206" t="s">
        <v>112</v>
      </c>
      <c r="C53" s="67"/>
      <c r="D53" s="67"/>
      <c r="E53" s="204">
        <f>G53+F53</f>
        <v>475000</v>
      </c>
      <c r="F53" s="204">
        <f>I53</f>
        <v>137500</v>
      </c>
      <c r="G53" s="204">
        <f>M53</f>
        <v>337500</v>
      </c>
      <c r="H53" s="204">
        <f>I53+M53</f>
        <v>475000</v>
      </c>
      <c r="I53" s="204">
        <f>J53+K53+L53</f>
        <v>137500</v>
      </c>
      <c r="J53" s="261">
        <v>0</v>
      </c>
      <c r="K53" s="261">
        <v>0</v>
      </c>
      <c r="L53" s="261">
        <v>137500</v>
      </c>
      <c r="M53" s="204">
        <f>N53+O53+P53+Q53</f>
        <v>337500</v>
      </c>
      <c r="N53" s="261">
        <v>0</v>
      </c>
      <c r="O53" s="261">
        <v>0</v>
      </c>
      <c r="P53" s="261"/>
      <c r="Q53" s="262">
        <v>337500</v>
      </c>
      <c r="R53" s="96"/>
      <c r="S53" s="96"/>
      <c r="T53" s="96"/>
    </row>
    <row r="54" spans="1:21" ht="15" customHeight="1" thickBot="1">
      <c r="A54" s="470"/>
      <c r="B54" s="104" t="s">
        <v>205</v>
      </c>
      <c r="C54" s="209"/>
      <c r="D54" s="209"/>
      <c r="E54" s="99">
        <f>G54+F54</f>
        <v>450000</v>
      </c>
      <c r="F54" s="99">
        <f>I54</f>
        <v>112500</v>
      </c>
      <c r="G54" s="99">
        <f>M54</f>
        <v>337500</v>
      </c>
      <c r="H54" s="99">
        <f>I54+M54</f>
        <v>450000</v>
      </c>
      <c r="I54" s="99">
        <f>J54+K54+L54</f>
        <v>112500</v>
      </c>
      <c r="J54" s="106">
        <v>0</v>
      </c>
      <c r="K54" s="106">
        <v>0</v>
      </c>
      <c r="L54" s="106">
        <v>112500</v>
      </c>
      <c r="M54" s="99">
        <f>N54+O54+P54+Q54</f>
        <v>337500</v>
      </c>
      <c r="N54" s="106">
        <v>0</v>
      </c>
      <c r="O54" s="106">
        <v>0</v>
      </c>
      <c r="P54" s="106"/>
      <c r="Q54" s="107">
        <v>337500</v>
      </c>
      <c r="R54" s="96"/>
      <c r="S54" s="96"/>
      <c r="T54" s="96">
        <v>8</v>
      </c>
      <c r="U54" s="7">
        <v>9</v>
      </c>
    </row>
    <row r="55" spans="1:22" s="8" customFormat="1" ht="20.25" customHeight="1" thickBot="1" thickTop="1">
      <c r="A55" s="100">
        <v>2</v>
      </c>
      <c r="B55" s="101" t="s">
        <v>70</v>
      </c>
      <c r="C55" s="511" t="s">
        <v>49</v>
      </c>
      <c r="D55" s="512"/>
      <c r="E55" s="102">
        <f>E61+E69+E76+E83+E90+E97+E139+E105+E112+E119+E126+E133+E146+E153</f>
        <v>3374771</v>
      </c>
      <c r="F55" s="102">
        <f aca="true" t="shared" si="8" ref="F55:Q55">F61+F69+F76+F83+F90+F97+F139+F105+F112+F119+F126+F133+F146+F153</f>
        <v>474116</v>
      </c>
      <c r="G55" s="102">
        <f t="shared" si="8"/>
        <v>2900655</v>
      </c>
      <c r="H55" s="102">
        <f t="shared" si="8"/>
        <v>3375852</v>
      </c>
      <c r="I55" s="102">
        <f t="shared" si="8"/>
        <v>475197</v>
      </c>
      <c r="J55" s="102">
        <f t="shared" si="8"/>
        <v>0</v>
      </c>
      <c r="K55" s="102">
        <f t="shared" si="8"/>
        <v>0</v>
      </c>
      <c r="L55" s="102">
        <f t="shared" si="8"/>
        <v>474972</v>
      </c>
      <c r="M55" s="102">
        <f t="shared" si="8"/>
        <v>2900655</v>
      </c>
      <c r="N55" s="102">
        <f t="shared" si="8"/>
        <v>0</v>
      </c>
      <c r="O55" s="102">
        <f t="shared" si="8"/>
        <v>0</v>
      </c>
      <c r="P55" s="102">
        <f t="shared" si="8"/>
        <v>0</v>
      </c>
      <c r="Q55" s="102">
        <f t="shared" si="8"/>
        <v>2899380</v>
      </c>
      <c r="R55" s="102">
        <f>R61+R69+R76+R83+R90+R97+R139+R105+R112+R119+R126</f>
        <v>0</v>
      </c>
      <c r="S55" s="102">
        <f>S61+S69+S76+S83+S90+S97+S139+S105+S112+S119+S126</f>
        <v>0</v>
      </c>
      <c r="T55" s="54"/>
      <c r="U55" s="54">
        <f>I64+I71+I78+I92-30450</f>
        <v>61110</v>
      </c>
      <c r="V55" s="54">
        <f>T55+U55</f>
        <v>61110</v>
      </c>
    </row>
    <row r="56" spans="1:20" ht="18.75" customHeight="1" thickTop="1">
      <c r="A56" s="505" t="s">
        <v>71</v>
      </c>
      <c r="B56" s="239" t="s">
        <v>133</v>
      </c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1"/>
      <c r="R56" s="63"/>
      <c r="S56" s="63"/>
      <c r="T56" s="63"/>
    </row>
    <row r="57" spans="1:20" ht="18" customHeight="1">
      <c r="A57" s="497"/>
      <c r="B57" s="111" t="s">
        <v>134</v>
      </c>
      <c r="C57" s="513" t="s">
        <v>237</v>
      </c>
      <c r="D57" s="514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6"/>
      <c r="R57" s="63"/>
      <c r="S57" s="63"/>
      <c r="T57" s="63"/>
    </row>
    <row r="58" spans="1:20" ht="32.25" customHeight="1">
      <c r="A58" s="497"/>
      <c r="B58" s="53" t="s">
        <v>238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6"/>
      <c r="R58" s="63"/>
      <c r="S58" s="63"/>
      <c r="T58" s="63"/>
    </row>
    <row r="59" spans="1:20" ht="33.75" customHeight="1">
      <c r="A59" s="497"/>
      <c r="B59" s="117" t="s">
        <v>135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6"/>
      <c r="R59" s="63"/>
      <c r="S59" s="63"/>
      <c r="T59" s="63"/>
    </row>
    <row r="60" spans="1:20" ht="15" customHeight="1">
      <c r="A60" s="497"/>
      <c r="B60" s="111" t="s">
        <v>16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6"/>
      <c r="R60" s="63"/>
      <c r="S60" s="63"/>
      <c r="T60" s="63"/>
    </row>
    <row r="61" spans="1:20" ht="15" customHeight="1">
      <c r="A61" s="497"/>
      <c r="B61" s="111" t="s">
        <v>136</v>
      </c>
      <c r="C61" s="118" t="s">
        <v>239</v>
      </c>
      <c r="D61" s="115" t="s">
        <v>240</v>
      </c>
      <c r="E61" s="66">
        <f aca="true" t="shared" si="9" ref="E61:Q61">E63+E64</f>
        <v>436512</v>
      </c>
      <c r="F61" s="66">
        <f t="shared" si="9"/>
        <v>60545</v>
      </c>
      <c r="G61" s="66">
        <f t="shared" si="9"/>
        <v>375967</v>
      </c>
      <c r="H61" s="66">
        <f t="shared" si="9"/>
        <v>436512</v>
      </c>
      <c r="I61" s="66">
        <f t="shared" si="9"/>
        <v>60545</v>
      </c>
      <c r="J61" s="66">
        <f t="shared" si="9"/>
        <v>0</v>
      </c>
      <c r="K61" s="66">
        <f t="shared" si="9"/>
        <v>0</v>
      </c>
      <c r="L61" s="66">
        <f t="shared" si="9"/>
        <v>60545</v>
      </c>
      <c r="M61" s="66">
        <f t="shared" si="9"/>
        <v>375967</v>
      </c>
      <c r="N61" s="66">
        <f t="shared" si="9"/>
        <v>0</v>
      </c>
      <c r="O61" s="66">
        <f t="shared" si="9"/>
        <v>0</v>
      </c>
      <c r="P61" s="66">
        <f t="shared" si="9"/>
        <v>0</v>
      </c>
      <c r="Q61" s="72">
        <f t="shared" si="9"/>
        <v>375967</v>
      </c>
      <c r="R61" s="63"/>
      <c r="S61" s="63"/>
      <c r="T61" s="63"/>
    </row>
    <row r="62" spans="1:20" ht="3" customHeight="1">
      <c r="A62" s="497"/>
      <c r="B62" s="111"/>
      <c r="C62" s="118"/>
      <c r="D62" s="119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72"/>
      <c r="R62" s="63"/>
      <c r="S62" s="63"/>
      <c r="T62" s="63"/>
    </row>
    <row r="63" spans="1:20" ht="13.5" customHeight="1">
      <c r="A63" s="497"/>
      <c r="B63" s="111" t="s">
        <v>241</v>
      </c>
      <c r="C63" s="115"/>
      <c r="D63" s="115"/>
      <c r="E63" s="66">
        <f>F63+G63</f>
        <v>265159</v>
      </c>
      <c r="F63" s="66">
        <f aca="true" t="shared" si="10" ref="F63:F68">I63</f>
        <v>30095</v>
      </c>
      <c r="G63" s="66">
        <f>Q63</f>
        <v>235064</v>
      </c>
      <c r="H63" s="66">
        <f>F63+G63</f>
        <v>265159</v>
      </c>
      <c r="I63" s="66">
        <v>30095</v>
      </c>
      <c r="J63" s="66"/>
      <c r="K63" s="66"/>
      <c r="L63" s="66">
        <v>30095</v>
      </c>
      <c r="M63" s="66">
        <f>Q63</f>
        <v>235064</v>
      </c>
      <c r="N63" s="66"/>
      <c r="O63" s="66"/>
      <c r="P63" s="66"/>
      <c r="Q63" s="72">
        <v>235064</v>
      </c>
      <c r="R63" s="63"/>
      <c r="S63" s="63"/>
      <c r="T63" s="79"/>
    </row>
    <row r="64" spans="1:20" ht="12.75" customHeight="1">
      <c r="A64" s="498"/>
      <c r="B64" s="214" t="s">
        <v>242</v>
      </c>
      <c r="C64" s="120"/>
      <c r="D64" s="120"/>
      <c r="E64" s="251">
        <f>F64+G64</f>
        <v>171353</v>
      </c>
      <c r="F64" s="251">
        <f t="shared" si="10"/>
        <v>30450</v>
      </c>
      <c r="G64" s="251">
        <f>Q64</f>
        <v>140903</v>
      </c>
      <c r="H64" s="251">
        <f>G64+F64</f>
        <v>171353</v>
      </c>
      <c r="I64" s="251">
        <f>L64</f>
        <v>30450</v>
      </c>
      <c r="J64" s="251"/>
      <c r="K64" s="251"/>
      <c r="L64" s="251">
        <v>30450</v>
      </c>
      <c r="M64" s="251">
        <f>Q64</f>
        <v>140903</v>
      </c>
      <c r="N64" s="251"/>
      <c r="O64" s="251"/>
      <c r="P64" s="251"/>
      <c r="Q64" s="256">
        <v>140903</v>
      </c>
      <c r="R64" s="63"/>
      <c r="S64" s="63"/>
      <c r="T64" s="79"/>
    </row>
    <row r="65" spans="1:17" ht="21" customHeight="1">
      <c r="A65" s="461" t="s">
        <v>72</v>
      </c>
      <c r="B65" s="89" t="s">
        <v>114</v>
      </c>
      <c r="C65" s="90"/>
      <c r="D65" s="90"/>
      <c r="E65" s="108">
        <f aca="true" t="shared" si="11" ref="E65:E71">G65+F65</f>
        <v>0</v>
      </c>
      <c r="F65" s="108">
        <f t="shared" si="10"/>
        <v>0</v>
      </c>
      <c r="G65" s="108">
        <f>M65</f>
        <v>0</v>
      </c>
      <c r="H65" s="108">
        <f aca="true" t="shared" si="12" ref="H65:H71">I65+M65</f>
        <v>0</v>
      </c>
      <c r="I65" s="108">
        <f>J65+K65+L65</f>
        <v>0</v>
      </c>
      <c r="J65" s="90"/>
      <c r="K65" s="90"/>
      <c r="L65" s="90"/>
      <c r="M65" s="108">
        <f>N65+O65+P65+Q65</f>
        <v>0</v>
      </c>
      <c r="N65" s="90"/>
      <c r="O65" s="90"/>
      <c r="P65" s="90"/>
      <c r="Q65" s="109"/>
    </row>
    <row r="66" spans="1:17" ht="29.25" customHeight="1">
      <c r="A66" s="461"/>
      <c r="B66" s="53" t="s">
        <v>235</v>
      </c>
      <c r="C66" s="65"/>
      <c r="D66" s="65"/>
      <c r="E66" s="66">
        <f t="shared" si="11"/>
        <v>0</v>
      </c>
      <c r="F66" s="66">
        <f t="shared" si="10"/>
        <v>0</v>
      </c>
      <c r="G66" s="66">
        <f>M66</f>
        <v>0</v>
      </c>
      <c r="H66" s="66">
        <f t="shared" si="12"/>
        <v>0</v>
      </c>
      <c r="I66" s="66">
        <f>J66+K66+L66</f>
        <v>0</v>
      </c>
      <c r="J66" s="65"/>
      <c r="K66" s="65"/>
      <c r="L66" s="65"/>
      <c r="M66" s="66">
        <f>N66+O66+P66+Q66</f>
        <v>0</v>
      </c>
      <c r="N66" s="65"/>
      <c r="O66" s="65"/>
      <c r="P66" s="65"/>
      <c r="Q66" s="110"/>
    </row>
    <row r="67" spans="1:17" ht="39.75" customHeight="1">
      <c r="A67" s="461"/>
      <c r="B67" s="53" t="s">
        <v>243</v>
      </c>
      <c r="C67" s="65"/>
      <c r="D67" s="80"/>
      <c r="E67" s="66">
        <f t="shared" si="11"/>
        <v>0</v>
      </c>
      <c r="F67" s="66">
        <f t="shared" si="10"/>
        <v>0</v>
      </c>
      <c r="G67" s="66">
        <f>M67</f>
        <v>0</v>
      </c>
      <c r="H67" s="66">
        <f t="shared" si="12"/>
        <v>0</v>
      </c>
      <c r="I67" s="66">
        <f>J67+K67+L67</f>
        <v>0</v>
      </c>
      <c r="J67" s="65"/>
      <c r="K67" s="65"/>
      <c r="L67" s="65"/>
      <c r="M67" s="66">
        <f>N67+O67+P67+Q67</f>
        <v>0</v>
      </c>
      <c r="N67" s="65"/>
      <c r="O67" s="65"/>
      <c r="P67" s="65"/>
      <c r="Q67" s="110"/>
    </row>
    <row r="68" spans="1:17" ht="24.75" customHeight="1">
      <c r="A68" s="461"/>
      <c r="B68" s="53" t="s">
        <v>17</v>
      </c>
      <c r="C68" s="65"/>
      <c r="D68" s="80" t="s">
        <v>128</v>
      </c>
      <c r="E68" s="66">
        <f t="shared" si="11"/>
        <v>0</v>
      </c>
      <c r="F68" s="66">
        <f t="shared" si="10"/>
        <v>0</v>
      </c>
      <c r="G68" s="66">
        <f>M68</f>
        <v>0</v>
      </c>
      <c r="H68" s="66">
        <f t="shared" si="12"/>
        <v>0</v>
      </c>
      <c r="I68" s="66">
        <f>J68+K68+L68</f>
        <v>0</v>
      </c>
      <c r="J68" s="65"/>
      <c r="K68" s="65"/>
      <c r="L68" s="65"/>
      <c r="M68" s="66">
        <f>N68+O68+P68+Q68</f>
        <v>0</v>
      </c>
      <c r="N68" s="65"/>
      <c r="O68" s="65"/>
      <c r="P68" s="65"/>
      <c r="Q68" s="110"/>
    </row>
    <row r="69" spans="1:17" ht="13.5" customHeight="1">
      <c r="A69" s="461"/>
      <c r="B69" s="55" t="s">
        <v>67</v>
      </c>
      <c r="C69" s="111"/>
      <c r="D69" s="111"/>
      <c r="E69" s="66">
        <f t="shared" si="11"/>
        <v>195882</v>
      </c>
      <c r="F69" s="66">
        <f>F70</f>
        <v>28464</v>
      </c>
      <c r="G69" s="66">
        <f>G70+G71</f>
        <v>167418</v>
      </c>
      <c r="H69" s="66">
        <f t="shared" si="12"/>
        <v>196963</v>
      </c>
      <c r="I69" s="66">
        <f>J69+K69+L69</f>
        <v>29545</v>
      </c>
      <c r="J69" s="66">
        <f>SUM(J71:J71)</f>
        <v>0</v>
      </c>
      <c r="K69" s="66">
        <f>SUM(K71:K71)</f>
        <v>0</v>
      </c>
      <c r="L69" s="66">
        <f>L70+L71</f>
        <v>29545</v>
      </c>
      <c r="M69" s="66">
        <f>M70+M71</f>
        <v>167418</v>
      </c>
      <c r="N69" s="66">
        <f>SUM(N71:N71)</f>
        <v>0</v>
      </c>
      <c r="O69" s="66">
        <f>SUM(O71:O71)</f>
        <v>0</v>
      </c>
      <c r="P69" s="66">
        <f>SUM(P71:P71)</f>
        <v>0</v>
      </c>
      <c r="Q69" s="72">
        <f>Q70+Q71</f>
        <v>167418</v>
      </c>
    </row>
    <row r="70" spans="1:17" ht="13.5" customHeight="1">
      <c r="A70" s="461"/>
      <c r="B70" s="56" t="s">
        <v>50</v>
      </c>
      <c r="C70" s="112"/>
      <c r="D70" s="112"/>
      <c r="E70" s="82">
        <f t="shared" si="11"/>
        <v>155063</v>
      </c>
      <c r="F70" s="82">
        <f>I70</f>
        <v>28464</v>
      </c>
      <c r="G70" s="82">
        <f>M70</f>
        <v>126599</v>
      </c>
      <c r="H70" s="82">
        <f t="shared" si="12"/>
        <v>155063</v>
      </c>
      <c r="I70" s="82">
        <f>L70</f>
        <v>28464</v>
      </c>
      <c r="J70" s="91">
        <v>0</v>
      </c>
      <c r="K70" s="91">
        <v>0</v>
      </c>
      <c r="L70" s="91">
        <v>28464</v>
      </c>
      <c r="M70" s="82">
        <f>Q70</f>
        <v>126599</v>
      </c>
      <c r="N70" s="91">
        <v>0</v>
      </c>
      <c r="O70" s="91">
        <v>0</v>
      </c>
      <c r="P70" s="91">
        <v>0</v>
      </c>
      <c r="Q70" s="92">
        <v>126599</v>
      </c>
    </row>
    <row r="71" spans="1:17" ht="13.5" customHeight="1">
      <c r="A71" s="461"/>
      <c r="B71" s="213" t="s">
        <v>112</v>
      </c>
      <c r="C71" s="112"/>
      <c r="D71" s="112"/>
      <c r="E71" s="249">
        <f t="shared" si="11"/>
        <v>41900</v>
      </c>
      <c r="F71" s="249">
        <f>I71</f>
        <v>1081</v>
      </c>
      <c r="G71" s="249">
        <f>M71</f>
        <v>40819</v>
      </c>
      <c r="H71" s="249">
        <f t="shared" si="12"/>
        <v>41900</v>
      </c>
      <c r="I71" s="249">
        <f>J71+K71+L71</f>
        <v>1081</v>
      </c>
      <c r="J71" s="254">
        <v>0</v>
      </c>
      <c r="K71" s="254">
        <v>0</v>
      </c>
      <c r="L71" s="254">
        <v>1081</v>
      </c>
      <c r="M71" s="249">
        <f>Q71</f>
        <v>40819</v>
      </c>
      <c r="N71" s="254">
        <v>0</v>
      </c>
      <c r="O71" s="254">
        <v>0</v>
      </c>
      <c r="P71" s="254">
        <v>0</v>
      </c>
      <c r="Q71" s="255">
        <v>40819</v>
      </c>
    </row>
    <row r="72" spans="1:17" ht="18.75" customHeight="1">
      <c r="A72" s="474" t="s">
        <v>76</v>
      </c>
      <c r="B72" s="58" t="s">
        <v>114</v>
      </c>
      <c r="C72" s="59"/>
      <c r="D72" s="59"/>
      <c r="E72" s="60"/>
      <c r="F72" s="60"/>
      <c r="G72" s="60"/>
      <c r="H72" s="60"/>
      <c r="I72" s="60"/>
      <c r="J72" s="59"/>
      <c r="K72" s="59"/>
      <c r="L72" s="59"/>
      <c r="M72" s="60"/>
      <c r="N72" s="59"/>
      <c r="O72" s="59"/>
      <c r="P72" s="59"/>
      <c r="Q72" s="113"/>
    </row>
    <row r="73" spans="1:17" ht="21" customHeight="1">
      <c r="A73" s="461"/>
      <c r="B73" s="53" t="s">
        <v>235</v>
      </c>
      <c r="C73" s="65"/>
      <c r="D73" s="65"/>
      <c r="E73" s="66"/>
      <c r="F73" s="66"/>
      <c r="G73" s="66"/>
      <c r="H73" s="66"/>
      <c r="I73" s="66"/>
      <c r="J73" s="65"/>
      <c r="K73" s="65"/>
      <c r="L73" s="65"/>
      <c r="M73" s="66"/>
      <c r="N73" s="65"/>
      <c r="O73" s="65"/>
      <c r="P73" s="65"/>
      <c r="Q73" s="110"/>
    </row>
    <row r="74" spans="1:17" ht="25.5" customHeight="1">
      <c r="A74" s="461"/>
      <c r="B74" s="53" t="s">
        <v>244</v>
      </c>
      <c r="C74" s="65"/>
      <c r="D74" s="80"/>
      <c r="E74" s="66"/>
      <c r="F74" s="66"/>
      <c r="G74" s="66"/>
      <c r="H74" s="66"/>
      <c r="I74" s="66"/>
      <c r="J74" s="65"/>
      <c r="K74" s="65"/>
      <c r="L74" s="65"/>
      <c r="M74" s="66"/>
      <c r="N74" s="65"/>
      <c r="O74" s="65"/>
      <c r="P74" s="65"/>
      <c r="Q74" s="110"/>
    </row>
    <row r="75" spans="1:17" ht="40.5" customHeight="1">
      <c r="A75" s="461"/>
      <c r="B75" s="53" t="s">
        <v>18</v>
      </c>
      <c r="C75" s="65"/>
      <c r="D75" s="124" t="s">
        <v>230</v>
      </c>
      <c r="E75" s="66"/>
      <c r="F75" s="66"/>
      <c r="G75" s="66"/>
      <c r="H75" s="66"/>
      <c r="I75" s="66"/>
      <c r="J75" s="65"/>
      <c r="K75" s="65"/>
      <c r="L75" s="65"/>
      <c r="M75" s="66"/>
      <c r="N75" s="65"/>
      <c r="O75" s="65"/>
      <c r="P75" s="65"/>
      <c r="Q75" s="110"/>
    </row>
    <row r="76" spans="1:17" ht="20.25" customHeight="1">
      <c r="A76" s="461"/>
      <c r="B76" s="53" t="s">
        <v>32</v>
      </c>
      <c r="C76" s="111"/>
      <c r="D76" s="111"/>
      <c r="E76" s="66">
        <f aca="true" t="shared" si="13" ref="E76:L76">E77+E78</f>
        <v>69030</v>
      </c>
      <c r="F76" s="66">
        <f t="shared" si="13"/>
        <v>69030</v>
      </c>
      <c r="G76" s="66">
        <f t="shared" si="13"/>
        <v>0</v>
      </c>
      <c r="H76" s="66">
        <f t="shared" si="13"/>
        <v>69030</v>
      </c>
      <c r="I76" s="66">
        <f t="shared" si="13"/>
        <v>69030</v>
      </c>
      <c r="J76" s="66">
        <f t="shared" si="13"/>
        <v>0</v>
      </c>
      <c r="K76" s="66">
        <f t="shared" si="13"/>
        <v>0</v>
      </c>
      <c r="L76" s="66">
        <f t="shared" si="13"/>
        <v>69030</v>
      </c>
      <c r="M76" s="66"/>
      <c r="N76" s="66"/>
      <c r="O76" s="66"/>
      <c r="P76" s="66"/>
      <c r="Q76" s="72"/>
    </row>
    <row r="77" spans="1:17" ht="13.5" customHeight="1">
      <c r="A77" s="461"/>
      <c r="B77" s="56" t="s">
        <v>50</v>
      </c>
      <c r="C77" s="121"/>
      <c r="D77" s="121"/>
      <c r="E77" s="66">
        <f>L77</f>
        <v>38900</v>
      </c>
      <c r="F77" s="82">
        <f>L77</f>
        <v>38900</v>
      </c>
      <c r="G77" s="82"/>
      <c r="H77" s="66">
        <f>L77</f>
        <v>38900</v>
      </c>
      <c r="I77" s="66">
        <f>L77</f>
        <v>38900</v>
      </c>
      <c r="J77" s="82"/>
      <c r="K77" s="82"/>
      <c r="L77" s="82">
        <v>38900</v>
      </c>
      <c r="M77" s="82"/>
      <c r="N77" s="82"/>
      <c r="O77" s="82"/>
      <c r="P77" s="82"/>
      <c r="Q77" s="84"/>
    </row>
    <row r="78" spans="1:17" ht="13.5" customHeight="1">
      <c r="A78" s="486"/>
      <c r="B78" s="212" t="s">
        <v>245</v>
      </c>
      <c r="C78" s="114"/>
      <c r="D78" s="114"/>
      <c r="E78" s="204">
        <f>H78</f>
        <v>30130</v>
      </c>
      <c r="F78" s="251">
        <f>H78</f>
        <v>30130</v>
      </c>
      <c r="G78" s="251"/>
      <c r="H78" s="204">
        <f>I78</f>
        <v>30130</v>
      </c>
      <c r="I78" s="204">
        <f>L78</f>
        <v>30130</v>
      </c>
      <c r="J78" s="252"/>
      <c r="K78" s="252"/>
      <c r="L78" s="252">
        <v>30130</v>
      </c>
      <c r="M78" s="251"/>
      <c r="N78" s="252"/>
      <c r="O78" s="252"/>
      <c r="P78" s="252"/>
      <c r="Q78" s="253"/>
    </row>
    <row r="79" spans="1:17" ht="24.75" customHeight="1">
      <c r="A79" s="474" t="s">
        <v>234</v>
      </c>
      <c r="B79" s="58" t="s">
        <v>114</v>
      </c>
      <c r="C79" s="59"/>
      <c r="D79" s="59"/>
      <c r="E79" s="60"/>
      <c r="F79" s="60"/>
      <c r="G79" s="60"/>
      <c r="H79" s="60"/>
      <c r="I79" s="60"/>
      <c r="J79" s="59"/>
      <c r="K79" s="59"/>
      <c r="L79" s="59"/>
      <c r="M79" s="60"/>
      <c r="N79" s="59"/>
      <c r="O79" s="59"/>
      <c r="P79" s="59"/>
      <c r="Q79" s="113"/>
    </row>
    <row r="80" spans="1:17" ht="28.5" customHeight="1">
      <c r="A80" s="461"/>
      <c r="B80" s="53" t="s">
        <v>235</v>
      </c>
      <c r="C80" s="65"/>
      <c r="D80" s="65"/>
      <c r="E80" s="66"/>
      <c r="F80" s="66"/>
      <c r="G80" s="66"/>
      <c r="H80" s="66"/>
      <c r="I80" s="66"/>
      <c r="J80" s="65"/>
      <c r="K80" s="65"/>
      <c r="L80" s="65"/>
      <c r="M80" s="66"/>
      <c r="N80" s="65"/>
      <c r="O80" s="65"/>
      <c r="P80" s="65"/>
      <c r="Q80" s="110"/>
    </row>
    <row r="81" spans="1:17" ht="39" customHeight="1">
      <c r="A81" s="461"/>
      <c r="B81" s="53" t="s">
        <v>246</v>
      </c>
      <c r="C81" s="65"/>
      <c r="D81" s="80"/>
      <c r="E81" s="66"/>
      <c r="F81" s="66"/>
      <c r="G81" s="66"/>
      <c r="H81" s="66"/>
      <c r="I81" s="66"/>
      <c r="J81" s="65"/>
      <c r="K81" s="65"/>
      <c r="L81" s="65"/>
      <c r="M81" s="66"/>
      <c r="N81" s="65"/>
      <c r="O81" s="65"/>
      <c r="P81" s="65"/>
      <c r="Q81" s="110"/>
    </row>
    <row r="82" spans="1:17" ht="27.75" customHeight="1">
      <c r="A82" s="461"/>
      <c r="B82" s="53" t="s">
        <v>33</v>
      </c>
      <c r="C82" s="65"/>
      <c r="D82" s="124" t="s">
        <v>230</v>
      </c>
      <c r="E82" s="66"/>
      <c r="F82" s="66"/>
      <c r="G82" s="66"/>
      <c r="H82" s="66"/>
      <c r="I82" s="66"/>
      <c r="J82" s="65"/>
      <c r="K82" s="65"/>
      <c r="L82" s="65"/>
      <c r="M82" s="66"/>
      <c r="N82" s="65"/>
      <c r="O82" s="65"/>
      <c r="P82" s="65"/>
      <c r="Q82" s="110"/>
    </row>
    <row r="83" spans="1:20" ht="17.25" customHeight="1">
      <c r="A83" s="461"/>
      <c r="B83" s="53" t="s">
        <v>67</v>
      </c>
      <c r="C83" s="111"/>
      <c r="D83" s="111"/>
      <c r="E83" s="66">
        <f>F83+G83</f>
        <v>114986</v>
      </c>
      <c r="F83" s="66">
        <f aca="true" t="shared" si="14" ref="F83:G85">L83</f>
        <v>17248</v>
      </c>
      <c r="G83" s="66">
        <f t="shared" si="14"/>
        <v>97738</v>
      </c>
      <c r="H83" s="66">
        <f>M83+I83</f>
        <v>114986</v>
      </c>
      <c r="I83" s="66">
        <f>L83</f>
        <v>17248</v>
      </c>
      <c r="J83" s="66"/>
      <c r="K83" s="66"/>
      <c r="L83" s="66">
        <v>17248</v>
      </c>
      <c r="M83" s="66">
        <f>Q83</f>
        <v>97738</v>
      </c>
      <c r="N83" s="66"/>
      <c r="O83" s="66"/>
      <c r="P83" s="66"/>
      <c r="Q83" s="72">
        <f>Q84+Q85</f>
        <v>97738</v>
      </c>
      <c r="T83" s="7" t="s">
        <v>207</v>
      </c>
    </row>
    <row r="84" spans="1:17" ht="13.5" customHeight="1">
      <c r="A84" s="461"/>
      <c r="B84" s="56" t="s">
        <v>50</v>
      </c>
      <c r="C84" s="121"/>
      <c r="D84" s="121"/>
      <c r="E84" s="66">
        <f>F84+G84</f>
        <v>40788</v>
      </c>
      <c r="F84" s="66">
        <f t="shared" si="14"/>
        <v>6118</v>
      </c>
      <c r="G84" s="66">
        <f t="shared" si="14"/>
        <v>34670</v>
      </c>
      <c r="H84" s="66">
        <f>M84+I84</f>
        <v>40788</v>
      </c>
      <c r="I84" s="66">
        <f>L84</f>
        <v>6118</v>
      </c>
      <c r="J84" s="82"/>
      <c r="K84" s="82"/>
      <c r="L84" s="82">
        <v>6118</v>
      </c>
      <c r="M84" s="66">
        <f>Q84</f>
        <v>34670</v>
      </c>
      <c r="N84" s="82"/>
      <c r="O84" s="82"/>
      <c r="P84" s="82"/>
      <c r="Q84" s="84">
        <v>34670</v>
      </c>
    </row>
    <row r="85" spans="1:20" ht="13.5" customHeight="1">
      <c r="A85" s="486"/>
      <c r="B85" s="212" t="s">
        <v>245</v>
      </c>
      <c r="C85" s="114"/>
      <c r="D85" s="114"/>
      <c r="E85" s="204">
        <f>F85+G85</f>
        <v>74198</v>
      </c>
      <c r="F85" s="204">
        <f t="shared" si="14"/>
        <v>11130</v>
      </c>
      <c r="G85" s="204">
        <f t="shared" si="14"/>
        <v>63068</v>
      </c>
      <c r="H85" s="204">
        <f>M85+I85</f>
        <v>74198</v>
      </c>
      <c r="I85" s="204">
        <f>L85</f>
        <v>11130</v>
      </c>
      <c r="J85" s="252"/>
      <c r="K85" s="252"/>
      <c r="L85" s="252">
        <v>11130</v>
      </c>
      <c r="M85" s="204">
        <f>Q85</f>
        <v>63068</v>
      </c>
      <c r="N85" s="252"/>
      <c r="O85" s="252"/>
      <c r="P85" s="252"/>
      <c r="Q85" s="253">
        <v>63068</v>
      </c>
      <c r="R85" s="8"/>
      <c r="S85" s="8"/>
      <c r="T85" s="8"/>
    </row>
    <row r="86" spans="1:17" ht="13.5" customHeight="1">
      <c r="A86" s="474" t="s">
        <v>236</v>
      </c>
      <c r="B86" s="58" t="s">
        <v>114</v>
      </c>
      <c r="C86" s="59"/>
      <c r="D86" s="59"/>
      <c r="E86" s="60"/>
      <c r="F86" s="60"/>
      <c r="G86" s="60"/>
      <c r="H86" s="60"/>
      <c r="I86" s="60"/>
      <c r="J86" s="59"/>
      <c r="K86" s="59"/>
      <c r="L86" s="59"/>
      <c r="M86" s="60"/>
      <c r="N86" s="59"/>
      <c r="O86" s="59"/>
      <c r="P86" s="59"/>
      <c r="Q86" s="113"/>
    </row>
    <row r="87" spans="1:17" ht="27" customHeight="1">
      <c r="A87" s="461"/>
      <c r="B87" s="53" t="s">
        <v>235</v>
      </c>
      <c r="C87" s="65"/>
      <c r="D87" s="65"/>
      <c r="E87" s="66"/>
      <c r="F87" s="66"/>
      <c r="G87" s="66"/>
      <c r="H87" s="66"/>
      <c r="I87" s="66"/>
      <c r="J87" s="65"/>
      <c r="K87" s="65"/>
      <c r="L87" s="65"/>
      <c r="M87" s="66"/>
      <c r="N87" s="65"/>
      <c r="O87" s="65"/>
      <c r="P87" s="65"/>
      <c r="Q87" s="110"/>
    </row>
    <row r="88" spans="1:17" ht="34.5" customHeight="1">
      <c r="A88" s="461"/>
      <c r="B88" s="53" t="s">
        <v>244</v>
      </c>
      <c r="C88" s="65"/>
      <c r="D88" s="80"/>
      <c r="E88" s="66"/>
      <c r="F88" s="66"/>
      <c r="G88" s="66"/>
      <c r="H88" s="66"/>
      <c r="I88" s="66"/>
      <c r="J88" s="65"/>
      <c r="K88" s="65"/>
      <c r="L88" s="65"/>
      <c r="M88" s="66"/>
      <c r="N88" s="65"/>
      <c r="O88" s="65"/>
      <c r="P88" s="65"/>
      <c r="Q88" s="110"/>
    </row>
    <row r="89" spans="1:17" ht="24.75" customHeight="1">
      <c r="A89" s="461"/>
      <c r="B89" s="53" t="s">
        <v>34</v>
      </c>
      <c r="C89" s="65"/>
      <c r="D89" s="124" t="s">
        <v>230</v>
      </c>
      <c r="E89" s="66"/>
      <c r="F89" s="66"/>
      <c r="G89" s="66"/>
      <c r="H89" s="66"/>
      <c r="I89" s="66"/>
      <c r="J89" s="65"/>
      <c r="K89" s="65"/>
      <c r="L89" s="65"/>
      <c r="M89" s="66"/>
      <c r="N89" s="65"/>
      <c r="O89" s="65"/>
      <c r="P89" s="65"/>
      <c r="Q89" s="110"/>
    </row>
    <row r="90" spans="1:17" ht="13.5" customHeight="1">
      <c r="A90" s="461"/>
      <c r="B90" s="53" t="s">
        <v>67</v>
      </c>
      <c r="C90" s="111"/>
      <c r="D90" s="111"/>
      <c r="E90" s="66">
        <f>F90+G90</f>
        <v>353952</v>
      </c>
      <c r="F90" s="66">
        <f>I90</f>
        <v>53093</v>
      </c>
      <c r="G90" s="66">
        <f>M90</f>
        <v>300859</v>
      </c>
      <c r="H90" s="66">
        <f>M90+L90</f>
        <v>353952</v>
      </c>
      <c r="I90" s="66">
        <f>I91+I92</f>
        <v>53093</v>
      </c>
      <c r="J90" s="66"/>
      <c r="K90" s="66"/>
      <c r="L90" s="66">
        <f>L91+L92</f>
        <v>53093</v>
      </c>
      <c r="M90" s="66">
        <f>Q90</f>
        <v>300859</v>
      </c>
      <c r="N90" s="66"/>
      <c r="O90" s="66"/>
      <c r="P90" s="66"/>
      <c r="Q90" s="72">
        <f>Q91+Q92</f>
        <v>300859</v>
      </c>
    </row>
    <row r="91" spans="1:17" ht="13.5" customHeight="1">
      <c r="A91" s="461"/>
      <c r="B91" s="56" t="s">
        <v>50</v>
      </c>
      <c r="C91" s="121"/>
      <c r="D91" s="121"/>
      <c r="E91" s="66">
        <f>F91+G91</f>
        <v>154629</v>
      </c>
      <c r="F91" s="66">
        <f>I91</f>
        <v>23194</v>
      </c>
      <c r="G91" s="66">
        <f>M91</f>
        <v>131435</v>
      </c>
      <c r="H91" s="66">
        <f>M91+L91</f>
        <v>154629</v>
      </c>
      <c r="I91" s="66">
        <f>L91</f>
        <v>23194</v>
      </c>
      <c r="J91" s="82"/>
      <c r="K91" s="82"/>
      <c r="L91" s="82">
        <v>23194</v>
      </c>
      <c r="M91" s="66">
        <f>Q91</f>
        <v>131435</v>
      </c>
      <c r="N91" s="82"/>
      <c r="O91" s="82"/>
      <c r="P91" s="82"/>
      <c r="Q91" s="84">
        <v>131435</v>
      </c>
    </row>
    <row r="92" spans="1:20" ht="13.5" customHeight="1">
      <c r="A92" s="486"/>
      <c r="B92" s="212" t="s">
        <v>245</v>
      </c>
      <c r="C92" s="248"/>
      <c r="D92" s="248"/>
      <c r="E92" s="204">
        <f>F92+G92</f>
        <v>199323</v>
      </c>
      <c r="F92" s="204">
        <f>I92</f>
        <v>29899</v>
      </c>
      <c r="G92" s="204">
        <f>M92</f>
        <v>169424</v>
      </c>
      <c r="H92" s="204">
        <f>M92+L92</f>
        <v>199323</v>
      </c>
      <c r="I92" s="204">
        <f>L92</f>
        <v>29899</v>
      </c>
      <c r="J92" s="249"/>
      <c r="K92" s="249"/>
      <c r="L92" s="249">
        <v>29899</v>
      </c>
      <c r="M92" s="204">
        <f>Q92</f>
        <v>169424</v>
      </c>
      <c r="N92" s="249"/>
      <c r="O92" s="249"/>
      <c r="P92" s="249"/>
      <c r="Q92" s="250">
        <v>169424</v>
      </c>
      <c r="T92" s="7" t="s">
        <v>207</v>
      </c>
    </row>
    <row r="93" spans="1:17" ht="17.25" customHeight="1">
      <c r="A93" s="465" t="s">
        <v>115</v>
      </c>
      <c r="B93" s="122" t="s">
        <v>114</v>
      </c>
      <c r="C93" s="43"/>
      <c r="D93" s="43"/>
      <c r="E93" s="44"/>
      <c r="F93" s="44"/>
      <c r="G93" s="44"/>
      <c r="H93" s="44"/>
      <c r="I93" s="44"/>
      <c r="J93" s="45"/>
      <c r="K93" s="45"/>
      <c r="L93" s="45"/>
      <c r="M93" s="44"/>
      <c r="N93" s="45"/>
      <c r="O93" s="45"/>
      <c r="P93" s="45"/>
      <c r="Q93" s="46"/>
    </row>
    <row r="94" spans="1:17" ht="17.25" customHeight="1">
      <c r="A94" s="466"/>
      <c r="B94" s="22" t="s">
        <v>229</v>
      </c>
      <c r="C94" s="10"/>
      <c r="D94" s="10"/>
      <c r="E94" s="13"/>
      <c r="F94" s="13"/>
      <c r="G94" s="13"/>
      <c r="H94" s="13"/>
      <c r="I94" s="13"/>
      <c r="J94" s="14"/>
      <c r="K94" s="14"/>
      <c r="L94" s="14"/>
      <c r="M94" s="13"/>
      <c r="N94" s="14"/>
      <c r="O94" s="14"/>
      <c r="P94" s="14"/>
      <c r="Q94" s="36"/>
    </row>
    <row r="95" spans="1:17" ht="21" customHeight="1">
      <c r="A95" s="466"/>
      <c r="B95" s="21" t="s">
        <v>247</v>
      </c>
      <c r="C95" s="10"/>
      <c r="D95" s="10"/>
      <c r="E95" s="13"/>
      <c r="F95" s="13"/>
      <c r="G95" s="13"/>
      <c r="H95" s="13"/>
      <c r="I95" s="13"/>
      <c r="J95" s="14"/>
      <c r="K95" s="14"/>
      <c r="L95" s="14"/>
      <c r="M95" s="13"/>
      <c r="N95" s="14"/>
      <c r="O95" s="14"/>
      <c r="P95" s="14"/>
      <c r="Q95" s="36"/>
    </row>
    <row r="96" spans="1:17" ht="36" customHeight="1">
      <c r="A96" s="466"/>
      <c r="B96" s="21" t="s">
        <v>190</v>
      </c>
      <c r="C96" s="123"/>
      <c r="D96" s="124" t="s">
        <v>230</v>
      </c>
      <c r="E96" s="125"/>
      <c r="F96" s="125"/>
      <c r="G96" s="13"/>
      <c r="H96" s="13"/>
      <c r="I96" s="13"/>
      <c r="J96" s="14"/>
      <c r="K96" s="14"/>
      <c r="L96" s="14"/>
      <c r="M96" s="13"/>
      <c r="N96" s="14"/>
      <c r="O96" s="14"/>
      <c r="P96" s="14"/>
      <c r="Q96" s="36"/>
    </row>
    <row r="97" spans="1:17" ht="15" customHeight="1">
      <c r="A97" s="466"/>
      <c r="B97" s="53" t="s">
        <v>248</v>
      </c>
      <c r="C97" s="111"/>
      <c r="D97" s="111"/>
      <c r="E97" s="66">
        <f>E98+E99+E100</f>
        <v>220690</v>
      </c>
      <c r="F97" s="66">
        <f>F98+F99+F100</f>
        <v>33104</v>
      </c>
      <c r="G97" s="66">
        <f>G98+G99+G100</f>
        <v>187586</v>
      </c>
      <c r="H97" s="66">
        <f>H98+H99+H100</f>
        <v>220690</v>
      </c>
      <c r="I97" s="66">
        <f>I98+I99+I100</f>
        <v>33104</v>
      </c>
      <c r="J97" s="66"/>
      <c r="K97" s="66"/>
      <c r="L97" s="66">
        <v>32879</v>
      </c>
      <c r="M97" s="66">
        <f>M98+M99+M100</f>
        <v>187586</v>
      </c>
      <c r="N97" s="66"/>
      <c r="O97" s="66"/>
      <c r="P97" s="66"/>
      <c r="Q97" s="72">
        <v>186311</v>
      </c>
    </row>
    <row r="98" spans="1:17" ht="13.5" customHeight="1">
      <c r="A98" s="467"/>
      <c r="B98" s="55" t="s">
        <v>50</v>
      </c>
      <c r="C98" s="111"/>
      <c r="D98" s="111"/>
      <c r="E98" s="66">
        <f>F98+G98</f>
        <v>20500</v>
      </c>
      <c r="F98" s="66">
        <f>I98</f>
        <v>3075</v>
      </c>
      <c r="G98" s="66">
        <f>M98</f>
        <v>17425</v>
      </c>
      <c r="H98" s="66">
        <f>M98+L98</f>
        <v>20500</v>
      </c>
      <c r="I98" s="66">
        <f>L98</f>
        <v>3075</v>
      </c>
      <c r="J98" s="66"/>
      <c r="K98" s="66"/>
      <c r="L98" s="66">
        <v>3075</v>
      </c>
      <c r="M98" s="66">
        <f>Q98</f>
        <v>17425</v>
      </c>
      <c r="N98" s="66"/>
      <c r="O98" s="66"/>
      <c r="P98" s="66"/>
      <c r="Q98" s="72">
        <v>17425</v>
      </c>
    </row>
    <row r="99" spans="1:17" ht="13.5" customHeight="1">
      <c r="A99" s="467"/>
      <c r="B99" s="211" t="s">
        <v>245</v>
      </c>
      <c r="C99" s="244"/>
      <c r="D99" s="244"/>
      <c r="E99" s="245">
        <f>F99+G99</f>
        <v>104830</v>
      </c>
      <c r="F99" s="245">
        <f>I99</f>
        <v>15725</v>
      </c>
      <c r="G99" s="245">
        <f>M99</f>
        <v>89105</v>
      </c>
      <c r="H99" s="245">
        <f>M99+L99</f>
        <v>104830</v>
      </c>
      <c r="I99" s="245">
        <f>L99</f>
        <v>15725</v>
      </c>
      <c r="J99" s="246"/>
      <c r="K99" s="246"/>
      <c r="L99" s="246">
        <v>15725</v>
      </c>
      <c r="M99" s="245">
        <f>Q99</f>
        <v>89105</v>
      </c>
      <c r="N99" s="246"/>
      <c r="O99" s="246"/>
      <c r="P99" s="246"/>
      <c r="Q99" s="247">
        <v>89105</v>
      </c>
    </row>
    <row r="100" spans="1:17" ht="13.5" customHeight="1">
      <c r="A100" s="467"/>
      <c r="B100" s="126" t="s">
        <v>249</v>
      </c>
      <c r="C100" s="127"/>
      <c r="D100" s="127"/>
      <c r="E100" s="128">
        <f>F100+G100</f>
        <v>95360</v>
      </c>
      <c r="F100" s="128">
        <f>I100</f>
        <v>14304</v>
      </c>
      <c r="G100" s="128">
        <f>M100</f>
        <v>81056</v>
      </c>
      <c r="H100" s="128">
        <f>M100+L100</f>
        <v>95360</v>
      </c>
      <c r="I100" s="128">
        <f>L100</f>
        <v>14304</v>
      </c>
      <c r="J100" s="129"/>
      <c r="K100" s="129"/>
      <c r="L100" s="129">
        <v>14304</v>
      </c>
      <c r="M100" s="128">
        <f>Q100</f>
        <v>81056</v>
      </c>
      <c r="N100" s="129"/>
      <c r="O100" s="129"/>
      <c r="P100" s="129"/>
      <c r="Q100" s="130">
        <v>81056</v>
      </c>
    </row>
    <row r="101" spans="1:17" ht="13.5" customHeight="1">
      <c r="A101" s="474" t="s">
        <v>123</v>
      </c>
      <c r="B101" s="203" t="s">
        <v>114</v>
      </c>
      <c r="C101" s="59"/>
      <c r="D101" s="59"/>
      <c r="E101" s="60"/>
      <c r="F101" s="60"/>
      <c r="G101" s="60"/>
      <c r="H101" s="60"/>
      <c r="I101" s="60"/>
      <c r="J101" s="61"/>
      <c r="K101" s="61"/>
      <c r="L101" s="61"/>
      <c r="M101" s="60"/>
      <c r="N101" s="61"/>
      <c r="O101" s="61"/>
      <c r="P101" s="61"/>
      <c r="Q101" s="62"/>
    </row>
    <row r="102" spans="1:17" ht="18" customHeight="1">
      <c r="A102" s="461"/>
      <c r="B102" s="55" t="s">
        <v>134</v>
      </c>
      <c r="C102" s="242"/>
      <c r="D102" s="124" t="s">
        <v>230</v>
      </c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6"/>
    </row>
    <row r="103" spans="1:17" ht="33" customHeight="1">
      <c r="A103" s="461"/>
      <c r="B103" s="53" t="s">
        <v>250</v>
      </c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6"/>
    </row>
    <row r="104" spans="1:17" ht="31.5" customHeight="1">
      <c r="A104" s="461"/>
      <c r="B104" s="53" t="s">
        <v>209</v>
      </c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6"/>
    </row>
    <row r="105" spans="1:17" ht="13.5" customHeight="1">
      <c r="A105" s="461"/>
      <c r="B105" s="53" t="s">
        <v>248</v>
      </c>
      <c r="C105" s="111"/>
      <c r="D105" s="111"/>
      <c r="E105" s="66">
        <f>F105+G105</f>
        <v>1105002</v>
      </c>
      <c r="F105" s="66">
        <f>I105</f>
        <v>165751</v>
      </c>
      <c r="G105" s="66">
        <f aca="true" t="shared" si="15" ref="G105:G111">M105</f>
        <v>939251</v>
      </c>
      <c r="H105" s="66">
        <f>M105+L105</f>
        <v>1105002</v>
      </c>
      <c r="I105" s="66">
        <f>I106+I107</f>
        <v>165751</v>
      </c>
      <c r="J105" s="66"/>
      <c r="K105" s="66"/>
      <c r="L105" s="66">
        <f>L106+L107</f>
        <v>165751</v>
      </c>
      <c r="M105" s="66">
        <f>Q105</f>
        <v>939251</v>
      </c>
      <c r="N105" s="66"/>
      <c r="O105" s="66"/>
      <c r="P105" s="66"/>
      <c r="Q105" s="72">
        <f>Q106+Q107</f>
        <v>939251</v>
      </c>
    </row>
    <row r="106" spans="1:17" ht="13.5" customHeight="1">
      <c r="A106" s="461"/>
      <c r="B106" s="206" t="s">
        <v>112</v>
      </c>
      <c r="C106" s="111"/>
      <c r="D106" s="111"/>
      <c r="E106" s="204">
        <f>F106+G106</f>
        <v>818551</v>
      </c>
      <c r="F106" s="204">
        <f>I106</f>
        <v>122783</v>
      </c>
      <c r="G106" s="204">
        <f t="shared" si="15"/>
        <v>695768</v>
      </c>
      <c r="H106" s="204">
        <f>M106+L106</f>
        <v>818551</v>
      </c>
      <c r="I106" s="204">
        <f>L106</f>
        <v>122783</v>
      </c>
      <c r="J106" s="204"/>
      <c r="K106" s="204"/>
      <c r="L106" s="204">
        <v>122783</v>
      </c>
      <c r="M106" s="204">
        <f>Q106</f>
        <v>695768</v>
      </c>
      <c r="N106" s="204"/>
      <c r="O106" s="204"/>
      <c r="P106" s="204"/>
      <c r="Q106" s="205">
        <v>695768</v>
      </c>
    </row>
    <row r="107" spans="1:17" ht="13.5" customHeight="1" thickBot="1">
      <c r="A107" s="462"/>
      <c r="B107" s="104" t="s">
        <v>249</v>
      </c>
      <c r="C107" s="207"/>
      <c r="D107" s="207"/>
      <c r="E107" s="208">
        <f>F107+G107</f>
        <v>286451</v>
      </c>
      <c r="F107" s="208">
        <f>I107</f>
        <v>42968</v>
      </c>
      <c r="G107" s="208">
        <f t="shared" si="15"/>
        <v>243483</v>
      </c>
      <c r="H107" s="208">
        <f>M107+L107</f>
        <v>286451</v>
      </c>
      <c r="I107" s="208">
        <f>L107</f>
        <v>42968</v>
      </c>
      <c r="J107" s="209"/>
      <c r="K107" s="209"/>
      <c r="L107" s="209">
        <v>42968</v>
      </c>
      <c r="M107" s="208">
        <f>Q107</f>
        <v>243483</v>
      </c>
      <c r="N107" s="209"/>
      <c r="O107" s="209"/>
      <c r="P107" s="209"/>
      <c r="Q107" s="210">
        <v>243483</v>
      </c>
    </row>
    <row r="108" spans="1:17" ht="13.5" customHeight="1" thickTop="1">
      <c r="A108" s="460" t="s">
        <v>163</v>
      </c>
      <c r="B108" s="58" t="s">
        <v>114</v>
      </c>
      <c r="C108" s="263"/>
      <c r="D108" s="263"/>
      <c r="E108" s="264">
        <f aca="true" t="shared" si="16" ref="E108:E114">G108+F108</f>
        <v>0</v>
      </c>
      <c r="F108" s="264">
        <f aca="true" t="shared" si="17" ref="F108:F114">I108</f>
        <v>0</v>
      </c>
      <c r="G108" s="264">
        <f t="shared" si="15"/>
        <v>0</v>
      </c>
      <c r="H108" s="264">
        <f aca="true" t="shared" si="18" ref="H108:H114">I108+M108</f>
        <v>0</v>
      </c>
      <c r="I108" s="264">
        <f>J108+K108+L108</f>
        <v>0</v>
      </c>
      <c r="J108" s="263"/>
      <c r="K108" s="263"/>
      <c r="L108" s="263"/>
      <c r="M108" s="264">
        <f>N108+O108+P108+Q108</f>
        <v>0</v>
      </c>
      <c r="N108" s="263"/>
      <c r="O108" s="263"/>
      <c r="P108" s="263"/>
      <c r="Q108" s="265"/>
    </row>
    <row r="109" spans="1:17" ht="23.25" customHeight="1">
      <c r="A109" s="461"/>
      <c r="B109" s="53" t="s">
        <v>184</v>
      </c>
      <c r="C109" s="65"/>
      <c r="D109" s="65"/>
      <c r="E109" s="66">
        <f t="shared" si="16"/>
        <v>0</v>
      </c>
      <c r="F109" s="66">
        <f t="shared" si="17"/>
        <v>0</v>
      </c>
      <c r="G109" s="66">
        <f t="shared" si="15"/>
        <v>0</v>
      </c>
      <c r="H109" s="66">
        <f t="shared" si="18"/>
        <v>0</v>
      </c>
      <c r="I109" s="66">
        <f>J109+K109+L109</f>
        <v>0</v>
      </c>
      <c r="J109" s="65"/>
      <c r="K109" s="65"/>
      <c r="L109" s="65"/>
      <c r="M109" s="66">
        <f>N109+O109+P109+Q109</f>
        <v>0</v>
      </c>
      <c r="N109" s="65"/>
      <c r="O109" s="65"/>
      <c r="P109" s="65"/>
      <c r="Q109" s="110"/>
    </row>
    <row r="110" spans="1:17" ht="49.5" customHeight="1">
      <c r="A110" s="461"/>
      <c r="B110" s="53" t="s">
        <v>185</v>
      </c>
      <c r="C110" s="65"/>
      <c r="D110" s="80" t="s">
        <v>174</v>
      </c>
      <c r="E110" s="66">
        <f t="shared" si="16"/>
        <v>0</v>
      </c>
      <c r="F110" s="66">
        <f t="shared" si="17"/>
        <v>0</v>
      </c>
      <c r="G110" s="66">
        <f t="shared" si="15"/>
        <v>0</v>
      </c>
      <c r="H110" s="66">
        <f t="shared" si="18"/>
        <v>0</v>
      </c>
      <c r="I110" s="66">
        <f>J110+K110+L110</f>
        <v>0</v>
      </c>
      <c r="J110" s="65"/>
      <c r="K110" s="65"/>
      <c r="L110" s="65"/>
      <c r="M110" s="66">
        <f>N110+O110+P110+Q110</f>
        <v>0</v>
      </c>
      <c r="N110" s="65"/>
      <c r="O110" s="65"/>
      <c r="P110" s="65"/>
      <c r="Q110" s="110"/>
    </row>
    <row r="111" spans="1:17" ht="36.75" customHeight="1">
      <c r="A111" s="461"/>
      <c r="B111" s="53" t="s">
        <v>148</v>
      </c>
      <c r="C111" s="65"/>
      <c r="D111" s="80" t="s">
        <v>128</v>
      </c>
      <c r="E111" s="66">
        <f t="shared" si="16"/>
        <v>0</v>
      </c>
      <c r="F111" s="66">
        <f t="shared" si="17"/>
        <v>0</v>
      </c>
      <c r="G111" s="66">
        <f t="shared" si="15"/>
        <v>0</v>
      </c>
      <c r="H111" s="66">
        <f t="shared" si="18"/>
        <v>0</v>
      </c>
      <c r="I111" s="66">
        <f>J111+K111+L111</f>
        <v>0</v>
      </c>
      <c r="J111" s="65"/>
      <c r="K111" s="65"/>
      <c r="L111" s="65"/>
      <c r="M111" s="66">
        <f>N111+O111+P111+Q111</f>
        <v>0</v>
      </c>
      <c r="N111" s="65"/>
      <c r="O111" s="65"/>
      <c r="P111" s="65"/>
      <c r="Q111" s="110"/>
    </row>
    <row r="112" spans="1:17" ht="13.5" customHeight="1">
      <c r="A112" s="461"/>
      <c r="B112" s="55" t="s">
        <v>67</v>
      </c>
      <c r="C112" s="111"/>
      <c r="D112" s="111"/>
      <c r="E112" s="66">
        <f t="shared" si="16"/>
        <v>412870</v>
      </c>
      <c r="F112" s="66">
        <f t="shared" si="17"/>
        <v>1000</v>
      </c>
      <c r="G112" s="66">
        <f>G113+G114</f>
        <v>411870</v>
      </c>
      <c r="H112" s="66">
        <f t="shared" si="18"/>
        <v>412870</v>
      </c>
      <c r="I112" s="66">
        <f>J112+K112+L112</f>
        <v>1000</v>
      </c>
      <c r="J112" s="66">
        <f>SUM(J114:J114)</f>
        <v>0</v>
      </c>
      <c r="K112" s="66">
        <f>SUM(K114:K114)</f>
        <v>0</v>
      </c>
      <c r="L112" s="66">
        <f>L113+L114</f>
        <v>1000</v>
      </c>
      <c r="M112" s="66">
        <f>M113+M114</f>
        <v>411870</v>
      </c>
      <c r="N112" s="66"/>
      <c r="O112" s="66"/>
      <c r="P112" s="66">
        <f>SUM(P114:P114)</f>
        <v>0</v>
      </c>
      <c r="Q112" s="72">
        <f>Q113+Q114</f>
        <v>411870</v>
      </c>
    </row>
    <row r="113" spans="1:17" ht="13.5" customHeight="1">
      <c r="A113" s="461"/>
      <c r="B113" s="213" t="s">
        <v>112</v>
      </c>
      <c r="C113" s="266"/>
      <c r="D113" s="266"/>
      <c r="E113" s="249">
        <f t="shared" si="16"/>
        <v>263134</v>
      </c>
      <c r="F113" s="249">
        <f t="shared" si="17"/>
        <v>0</v>
      </c>
      <c r="G113" s="249">
        <f>M113</f>
        <v>263134</v>
      </c>
      <c r="H113" s="249">
        <f t="shared" si="18"/>
        <v>263134</v>
      </c>
      <c r="I113" s="249">
        <f>L113</f>
        <v>0</v>
      </c>
      <c r="J113" s="254">
        <v>0</v>
      </c>
      <c r="K113" s="254">
        <v>0</v>
      </c>
      <c r="L113" s="254"/>
      <c r="M113" s="249">
        <f>Q113</f>
        <v>263134</v>
      </c>
      <c r="N113" s="254">
        <v>0</v>
      </c>
      <c r="O113" s="254">
        <v>0</v>
      </c>
      <c r="P113" s="254">
        <v>0</v>
      </c>
      <c r="Q113" s="255">
        <v>263134</v>
      </c>
    </row>
    <row r="114" spans="1:17" ht="13.5" customHeight="1" thickBot="1">
      <c r="A114" s="462"/>
      <c r="B114" s="104" t="s">
        <v>205</v>
      </c>
      <c r="C114" s="207"/>
      <c r="D114" s="207"/>
      <c r="E114" s="208">
        <f t="shared" si="16"/>
        <v>149736</v>
      </c>
      <c r="F114" s="208">
        <f t="shared" si="17"/>
        <v>1000</v>
      </c>
      <c r="G114" s="208">
        <f>M114</f>
        <v>148736</v>
      </c>
      <c r="H114" s="208">
        <f t="shared" si="18"/>
        <v>149736</v>
      </c>
      <c r="I114" s="208">
        <f>J114+K114+L114</f>
        <v>1000</v>
      </c>
      <c r="J114" s="209">
        <v>0</v>
      </c>
      <c r="K114" s="209">
        <v>0</v>
      </c>
      <c r="L114" s="209">
        <v>1000</v>
      </c>
      <c r="M114" s="208">
        <f>Q114</f>
        <v>148736</v>
      </c>
      <c r="N114" s="209">
        <v>0</v>
      </c>
      <c r="O114" s="209">
        <v>0</v>
      </c>
      <c r="P114" s="209">
        <v>0</v>
      </c>
      <c r="Q114" s="210">
        <v>148736</v>
      </c>
    </row>
    <row r="115" spans="1:17" ht="24" customHeight="1" thickTop="1">
      <c r="A115" s="475" t="s">
        <v>164</v>
      </c>
      <c r="B115" s="58" t="s">
        <v>114</v>
      </c>
      <c r="C115" s="59"/>
      <c r="D115" s="59"/>
      <c r="E115" s="60"/>
      <c r="F115" s="60"/>
      <c r="G115" s="60"/>
      <c r="H115" s="60"/>
      <c r="I115" s="60"/>
      <c r="J115" s="59"/>
      <c r="K115" s="59"/>
      <c r="L115" s="59"/>
      <c r="M115" s="60"/>
      <c r="N115" s="59"/>
      <c r="O115" s="59"/>
      <c r="P115" s="59"/>
      <c r="Q115" s="113"/>
    </row>
    <row r="116" spans="1:17" ht="27.75" customHeight="1">
      <c r="A116" s="476"/>
      <c r="B116" s="53" t="s">
        <v>235</v>
      </c>
      <c r="C116" s="65"/>
      <c r="D116" s="65"/>
      <c r="E116" s="66"/>
      <c r="F116" s="66"/>
      <c r="G116" s="66"/>
      <c r="H116" s="66"/>
      <c r="I116" s="66"/>
      <c r="J116" s="65"/>
      <c r="K116" s="65"/>
      <c r="L116" s="65"/>
      <c r="M116" s="66"/>
      <c r="N116" s="65"/>
      <c r="O116" s="65"/>
      <c r="P116" s="65"/>
      <c r="Q116" s="110"/>
    </row>
    <row r="117" spans="1:17" ht="31.5" customHeight="1">
      <c r="A117" s="476"/>
      <c r="B117" s="53" t="s">
        <v>244</v>
      </c>
      <c r="C117" s="65"/>
      <c r="D117" s="80" t="s">
        <v>79</v>
      </c>
      <c r="E117" s="66"/>
      <c r="F117" s="66"/>
      <c r="G117" s="66"/>
      <c r="H117" s="66"/>
      <c r="I117" s="66"/>
      <c r="J117" s="65"/>
      <c r="K117" s="65"/>
      <c r="L117" s="65"/>
      <c r="M117" s="66"/>
      <c r="N117" s="65"/>
      <c r="O117" s="65"/>
      <c r="P117" s="65"/>
      <c r="Q117" s="110"/>
    </row>
    <row r="118" spans="1:17" ht="32.25" customHeight="1">
      <c r="A118" s="476"/>
      <c r="B118" s="53" t="s">
        <v>80</v>
      </c>
      <c r="C118" s="65"/>
      <c r="D118" s="124" t="s">
        <v>230</v>
      </c>
      <c r="E118" s="66"/>
      <c r="F118" s="66"/>
      <c r="G118" s="66"/>
      <c r="H118" s="66"/>
      <c r="I118" s="66"/>
      <c r="J118" s="65"/>
      <c r="K118" s="65"/>
      <c r="L118" s="65"/>
      <c r="M118" s="66"/>
      <c r="N118" s="65"/>
      <c r="O118" s="65"/>
      <c r="P118" s="65"/>
      <c r="Q118" s="110"/>
    </row>
    <row r="119" spans="1:17" ht="13.5" customHeight="1">
      <c r="A119" s="476"/>
      <c r="B119" s="53" t="s">
        <v>67</v>
      </c>
      <c r="C119" s="111"/>
      <c r="D119" s="111"/>
      <c r="E119" s="66">
        <f>F119+G119</f>
        <v>187517</v>
      </c>
      <c r="F119" s="66">
        <f>I119</f>
        <v>4130</v>
      </c>
      <c r="G119" s="66">
        <f>M119</f>
        <v>183387</v>
      </c>
      <c r="H119" s="66">
        <f>M119+L119</f>
        <v>187517</v>
      </c>
      <c r="I119" s="66">
        <f>I120+I121</f>
        <v>4130</v>
      </c>
      <c r="J119" s="66"/>
      <c r="K119" s="66"/>
      <c r="L119" s="66">
        <f>L120+L121</f>
        <v>4130</v>
      </c>
      <c r="M119" s="66">
        <f>Q119</f>
        <v>183387</v>
      </c>
      <c r="N119" s="66"/>
      <c r="O119" s="66"/>
      <c r="P119" s="66"/>
      <c r="Q119" s="72">
        <f>Q120+Q121</f>
        <v>183387</v>
      </c>
    </row>
    <row r="120" spans="1:20" ht="13.5" customHeight="1">
      <c r="A120" s="476"/>
      <c r="B120" s="213" t="s">
        <v>112</v>
      </c>
      <c r="C120" s="268"/>
      <c r="D120" s="268"/>
      <c r="E120" s="204">
        <f>F120+G120</f>
        <v>137039</v>
      </c>
      <c r="F120" s="204">
        <f>I120</f>
        <v>4130</v>
      </c>
      <c r="G120" s="204">
        <f>M120</f>
        <v>132909</v>
      </c>
      <c r="H120" s="204">
        <f>M120+L120</f>
        <v>137039</v>
      </c>
      <c r="I120" s="204">
        <f>L120</f>
        <v>4130</v>
      </c>
      <c r="J120" s="249"/>
      <c r="K120" s="249"/>
      <c r="L120" s="249">
        <v>4130</v>
      </c>
      <c r="M120" s="204">
        <f>Q120</f>
        <v>132909</v>
      </c>
      <c r="N120" s="249"/>
      <c r="O120" s="249"/>
      <c r="P120" s="249"/>
      <c r="Q120" s="250">
        <v>132909</v>
      </c>
      <c r="R120" s="8"/>
      <c r="S120" s="8"/>
      <c r="T120" s="8"/>
    </row>
    <row r="121" spans="1:17" ht="13.5" customHeight="1" thickBot="1">
      <c r="A121" s="476"/>
      <c r="B121" s="56" t="s">
        <v>205</v>
      </c>
      <c r="C121" s="112"/>
      <c r="D121" s="112"/>
      <c r="E121" s="82">
        <f>F121+G121</f>
        <v>50478</v>
      </c>
      <c r="F121" s="82">
        <f>I121</f>
        <v>0</v>
      </c>
      <c r="G121" s="82">
        <f>M121</f>
        <v>50478</v>
      </c>
      <c r="H121" s="82">
        <f>M121+L121</f>
        <v>50478</v>
      </c>
      <c r="I121" s="82">
        <f>L121</f>
        <v>0</v>
      </c>
      <c r="J121" s="82"/>
      <c r="K121" s="82"/>
      <c r="L121" s="82"/>
      <c r="M121" s="82">
        <f>Q121</f>
        <v>50478</v>
      </c>
      <c r="N121" s="82"/>
      <c r="O121" s="82"/>
      <c r="P121" s="82"/>
      <c r="Q121" s="84">
        <v>50478</v>
      </c>
    </row>
    <row r="122" spans="1:17" ht="19.5" customHeight="1" thickTop="1">
      <c r="A122" s="475" t="s">
        <v>165</v>
      </c>
      <c r="B122" s="52" t="s">
        <v>114</v>
      </c>
      <c r="C122" s="263"/>
      <c r="D122" s="263"/>
      <c r="E122" s="264"/>
      <c r="F122" s="264"/>
      <c r="G122" s="264"/>
      <c r="H122" s="264"/>
      <c r="I122" s="264"/>
      <c r="J122" s="263"/>
      <c r="K122" s="263"/>
      <c r="L122" s="263"/>
      <c r="M122" s="264"/>
      <c r="N122" s="263"/>
      <c r="O122" s="263"/>
      <c r="P122" s="263"/>
      <c r="Q122" s="265"/>
    </row>
    <row r="123" spans="1:17" ht="19.5" customHeight="1">
      <c r="A123" s="476"/>
      <c r="B123" s="53" t="s">
        <v>235</v>
      </c>
      <c r="C123" s="65"/>
      <c r="D123" s="65"/>
      <c r="E123" s="66"/>
      <c r="F123" s="66"/>
      <c r="G123" s="66"/>
      <c r="H123" s="66"/>
      <c r="I123" s="66"/>
      <c r="J123" s="65"/>
      <c r="K123" s="65"/>
      <c r="L123" s="65"/>
      <c r="M123" s="66"/>
      <c r="N123" s="65"/>
      <c r="O123" s="65"/>
      <c r="P123" s="65"/>
      <c r="Q123" s="110"/>
    </row>
    <row r="124" spans="1:17" ht="27" customHeight="1">
      <c r="A124" s="476"/>
      <c r="B124" s="53" t="s">
        <v>141</v>
      </c>
      <c r="C124" s="65"/>
      <c r="D124" s="80" t="s">
        <v>140</v>
      </c>
      <c r="E124" s="66"/>
      <c r="F124" s="66"/>
      <c r="G124" s="66"/>
      <c r="H124" s="66"/>
      <c r="I124" s="66"/>
      <c r="J124" s="65"/>
      <c r="K124" s="65"/>
      <c r="L124" s="65"/>
      <c r="M124" s="66"/>
      <c r="N124" s="65"/>
      <c r="O124" s="65"/>
      <c r="P124" s="65"/>
      <c r="Q124" s="110"/>
    </row>
    <row r="125" spans="1:17" ht="42.75" customHeight="1">
      <c r="A125" s="476"/>
      <c r="B125" s="53" t="s">
        <v>142</v>
      </c>
      <c r="C125" s="65"/>
      <c r="D125" s="124" t="s">
        <v>230</v>
      </c>
      <c r="E125" s="66"/>
      <c r="F125" s="66"/>
      <c r="G125" s="66"/>
      <c r="H125" s="66"/>
      <c r="I125" s="66"/>
      <c r="J125" s="65"/>
      <c r="K125" s="65"/>
      <c r="L125" s="65"/>
      <c r="M125" s="66"/>
      <c r="N125" s="65"/>
      <c r="O125" s="65"/>
      <c r="P125" s="65"/>
      <c r="Q125" s="110"/>
    </row>
    <row r="126" spans="1:17" ht="19.5" customHeight="1">
      <c r="A126" s="476"/>
      <c r="B126" s="53" t="s">
        <v>67</v>
      </c>
      <c r="C126" s="111"/>
      <c r="D126" s="111"/>
      <c r="E126" s="66">
        <f>F126+G126</f>
        <v>49778</v>
      </c>
      <c r="F126" s="66">
        <f>I126</f>
        <v>7467</v>
      </c>
      <c r="G126" s="66">
        <f>M126</f>
        <v>42311</v>
      </c>
      <c r="H126" s="66">
        <f>M126+L126</f>
        <v>49778</v>
      </c>
      <c r="I126" s="66">
        <f>I127</f>
        <v>7467</v>
      </c>
      <c r="J126" s="66"/>
      <c r="K126" s="66"/>
      <c r="L126" s="66">
        <f>L127</f>
        <v>7467</v>
      </c>
      <c r="M126" s="66">
        <f>Q126</f>
        <v>42311</v>
      </c>
      <c r="N126" s="66"/>
      <c r="O126" s="66"/>
      <c r="P126" s="66"/>
      <c r="Q126" s="72">
        <f>Q127</f>
        <v>42311</v>
      </c>
    </row>
    <row r="127" spans="1:17" ht="19.5" customHeight="1" thickBot="1">
      <c r="A127" s="477"/>
      <c r="B127" s="300" t="s">
        <v>112</v>
      </c>
      <c r="C127" s="301"/>
      <c r="D127" s="301"/>
      <c r="E127" s="302">
        <f>F127+G127</f>
        <v>49778</v>
      </c>
      <c r="F127" s="302">
        <f>I127</f>
        <v>7467</v>
      </c>
      <c r="G127" s="302">
        <f>M127</f>
        <v>42311</v>
      </c>
      <c r="H127" s="302">
        <f>M127+L127</f>
        <v>49778</v>
      </c>
      <c r="I127" s="302">
        <f>L127</f>
        <v>7467</v>
      </c>
      <c r="J127" s="302"/>
      <c r="K127" s="302"/>
      <c r="L127" s="302">
        <v>7467</v>
      </c>
      <c r="M127" s="302">
        <f>Q127</f>
        <v>42311</v>
      </c>
      <c r="N127" s="302"/>
      <c r="O127" s="302"/>
      <c r="P127" s="302"/>
      <c r="Q127" s="303">
        <v>42311</v>
      </c>
    </row>
    <row r="128" spans="1:17" ht="19.5" customHeight="1" hidden="1" thickBot="1">
      <c r="A128" s="267"/>
      <c r="B128" s="296" t="s">
        <v>205</v>
      </c>
      <c r="C128" s="297"/>
      <c r="D128" s="297"/>
      <c r="E128" s="108">
        <f>F128+G128</f>
        <v>0</v>
      </c>
      <c r="F128" s="108">
        <f>I128</f>
        <v>0</v>
      </c>
      <c r="G128" s="108">
        <f>M128</f>
        <v>0</v>
      </c>
      <c r="H128" s="108">
        <f>M128+L128</f>
        <v>0</v>
      </c>
      <c r="I128" s="108">
        <f>L128</f>
        <v>0</v>
      </c>
      <c r="J128" s="298"/>
      <c r="K128" s="298"/>
      <c r="L128" s="298"/>
      <c r="M128" s="108">
        <f>Q128</f>
        <v>0</v>
      </c>
      <c r="N128" s="298"/>
      <c r="O128" s="298"/>
      <c r="P128" s="298"/>
      <c r="Q128" s="299"/>
    </row>
    <row r="129" spans="1:17" ht="19.5" customHeight="1" thickTop="1">
      <c r="A129" s="475" t="s">
        <v>166</v>
      </c>
      <c r="B129" s="52" t="s">
        <v>114</v>
      </c>
      <c r="C129" s="263"/>
      <c r="D129" s="263"/>
      <c r="E129" s="264"/>
      <c r="F129" s="264"/>
      <c r="G129" s="264"/>
      <c r="H129" s="264"/>
      <c r="I129" s="264"/>
      <c r="J129" s="263"/>
      <c r="K129" s="263"/>
      <c r="L129" s="263"/>
      <c r="M129" s="264"/>
      <c r="N129" s="263"/>
      <c r="O129" s="263"/>
      <c r="P129" s="263"/>
      <c r="Q129" s="265"/>
    </row>
    <row r="130" spans="1:17" ht="26.25" customHeight="1">
      <c r="A130" s="476"/>
      <c r="B130" s="53" t="s">
        <v>235</v>
      </c>
      <c r="C130" s="65"/>
      <c r="D130" s="65"/>
      <c r="E130" s="66"/>
      <c r="F130" s="66"/>
      <c r="G130" s="66"/>
      <c r="H130" s="66"/>
      <c r="I130" s="66"/>
      <c r="J130" s="65"/>
      <c r="K130" s="65"/>
      <c r="L130" s="65"/>
      <c r="M130" s="66"/>
      <c r="N130" s="65"/>
      <c r="O130" s="65"/>
      <c r="P130" s="65"/>
      <c r="Q130" s="110"/>
    </row>
    <row r="131" spans="1:17" ht="19.5" customHeight="1">
      <c r="A131" s="476"/>
      <c r="B131" s="53" t="s">
        <v>141</v>
      </c>
      <c r="C131" s="65"/>
      <c r="D131" s="80" t="s">
        <v>29</v>
      </c>
      <c r="E131" s="66"/>
      <c r="F131" s="66"/>
      <c r="G131" s="66"/>
      <c r="H131" s="66"/>
      <c r="I131" s="66"/>
      <c r="J131" s="65"/>
      <c r="K131" s="65"/>
      <c r="L131" s="65"/>
      <c r="M131" s="66"/>
      <c r="N131" s="65"/>
      <c r="O131" s="65"/>
      <c r="P131" s="65"/>
      <c r="Q131" s="110"/>
    </row>
    <row r="132" spans="1:17" ht="35.25" customHeight="1">
      <c r="A132" s="476"/>
      <c r="B132" s="53" t="s">
        <v>30</v>
      </c>
      <c r="C132" s="65"/>
      <c r="D132" s="124" t="s">
        <v>230</v>
      </c>
      <c r="E132" s="66"/>
      <c r="F132" s="66"/>
      <c r="G132" s="66"/>
      <c r="H132" s="66"/>
      <c r="I132" s="66"/>
      <c r="J132" s="65"/>
      <c r="K132" s="65"/>
      <c r="L132" s="65"/>
      <c r="M132" s="66"/>
      <c r="N132" s="65"/>
      <c r="O132" s="65"/>
      <c r="P132" s="65"/>
      <c r="Q132" s="110"/>
    </row>
    <row r="133" spans="1:17" ht="19.5" customHeight="1">
      <c r="A133" s="476"/>
      <c r="B133" s="53" t="s">
        <v>67</v>
      </c>
      <c r="C133" s="111"/>
      <c r="D133" s="111"/>
      <c r="E133" s="66">
        <f>F133+G133</f>
        <v>49945</v>
      </c>
      <c r="F133" s="66">
        <f aca="true" t="shared" si="19" ref="F133:F138">I133</f>
        <v>7492</v>
      </c>
      <c r="G133" s="66">
        <f aca="true" t="shared" si="20" ref="G133:G138">M133</f>
        <v>42453</v>
      </c>
      <c r="H133" s="66">
        <f>M133+L133</f>
        <v>49945</v>
      </c>
      <c r="I133" s="66">
        <f>I134+I135</f>
        <v>7492</v>
      </c>
      <c r="J133" s="66"/>
      <c r="K133" s="66"/>
      <c r="L133" s="66">
        <f>L134+L135</f>
        <v>7492</v>
      </c>
      <c r="M133" s="66">
        <f>Q133</f>
        <v>42453</v>
      </c>
      <c r="N133" s="66"/>
      <c r="O133" s="66"/>
      <c r="P133" s="66"/>
      <c r="Q133" s="72">
        <f>Q134+Q135</f>
        <v>42453</v>
      </c>
    </row>
    <row r="134" spans="1:17" ht="19.5" customHeight="1" thickBot="1">
      <c r="A134" s="477"/>
      <c r="B134" s="300" t="s">
        <v>112</v>
      </c>
      <c r="C134" s="301"/>
      <c r="D134" s="301"/>
      <c r="E134" s="302">
        <f>F134+G134</f>
        <v>49945</v>
      </c>
      <c r="F134" s="302">
        <f t="shared" si="19"/>
        <v>7492</v>
      </c>
      <c r="G134" s="302">
        <f t="shared" si="20"/>
        <v>42453</v>
      </c>
      <c r="H134" s="302">
        <f>M134+L134</f>
        <v>49945</v>
      </c>
      <c r="I134" s="302">
        <f>L134</f>
        <v>7492</v>
      </c>
      <c r="J134" s="302"/>
      <c r="K134" s="302"/>
      <c r="L134" s="302">
        <v>7492</v>
      </c>
      <c r="M134" s="302">
        <f>Q134</f>
        <v>42453</v>
      </c>
      <c r="N134" s="302"/>
      <c r="O134" s="302"/>
      <c r="P134" s="302"/>
      <c r="Q134" s="303">
        <v>42453</v>
      </c>
    </row>
    <row r="135" spans="1:17" ht="35.25" customHeight="1" thickTop="1">
      <c r="A135" s="460" t="s">
        <v>31</v>
      </c>
      <c r="B135" s="52" t="s">
        <v>146</v>
      </c>
      <c r="C135" s="263"/>
      <c r="D135" s="263"/>
      <c r="E135" s="264">
        <f aca="true" t="shared" si="21" ref="E135:E155">G135+F135</f>
        <v>0</v>
      </c>
      <c r="F135" s="264">
        <f t="shared" si="19"/>
        <v>0</v>
      </c>
      <c r="G135" s="264">
        <f t="shared" si="20"/>
        <v>0</v>
      </c>
      <c r="H135" s="264">
        <f aca="true" t="shared" si="22" ref="H135:H155">I135+M135</f>
        <v>0</v>
      </c>
      <c r="I135" s="264">
        <f>J135+K135+L135</f>
        <v>0</v>
      </c>
      <c r="J135" s="263"/>
      <c r="K135" s="263"/>
      <c r="L135" s="263"/>
      <c r="M135" s="264">
        <f>N135+O135+P135+Q135</f>
        <v>0</v>
      </c>
      <c r="N135" s="263"/>
      <c r="O135" s="263"/>
      <c r="P135" s="263"/>
      <c r="Q135" s="265"/>
    </row>
    <row r="136" spans="1:17" ht="33" customHeight="1">
      <c r="A136" s="461"/>
      <c r="B136" s="53" t="s">
        <v>186</v>
      </c>
      <c r="C136" s="65"/>
      <c r="D136" s="65"/>
      <c r="E136" s="66">
        <f t="shared" si="21"/>
        <v>0</v>
      </c>
      <c r="F136" s="66">
        <f t="shared" si="19"/>
        <v>0</v>
      </c>
      <c r="G136" s="66">
        <f t="shared" si="20"/>
        <v>0</v>
      </c>
      <c r="H136" s="66">
        <f t="shared" si="22"/>
        <v>0</v>
      </c>
      <c r="I136" s="66">
        <f>J136+K136+L136</f>
        <v>0</v>
      </c>
      <c r="J136" s="65"/>
      <c r="K136" s="65"/>
      <c r="L136" s="65"/>
      <c r="M136" s="66">
        <f>N136+O136+P136+Q136</f>
        <v>0</v>
      </c>
      <c r="N136" s="65"/>
      <c r="O136" s="65"/>
      <c r="P136" s="65"/>
      <c r="Q136" s="110"/>
    </row>
    <row r="137" spans="1:17" ht="24.75" customHeight="1">
      <c r="A137" s="461"/>
      <c r="B137" s="53" t="s">
        <v>304</v>
      </c>
      <c r="C137" s="65"/>
      <c r="D137" s="80"/>
      <c r="E137" s="66">
        <f t="shared" si="21"/>
        <v>0</v>
      </c>
      <c r="F137" s="66">
        <f t="shared" si="19"/>
        <v>0</v>
      </c>
      <c r="G137" s="66">
        <f t="shared" si="20"/>
        <v>0</v>
      </c>
      <c r="H137" s="66">
        <f t="shared" si="22"/>
        <v>0</v>
      </c>
      <c r="I137" s="66">
        <f>J137+K137+L137</f>
        <v>0</v>
      </c>
      <c r="J137" s="65"/>
      <c r="K137" s="65"/>
      <c r="L137" s="65"/>
      <c r="M137" s="66">
        <f>N137+O137+P137+Q137</f>
        <v>0</v>
      </c>
      <c r="N137" s="65"/>
      <c r="O137" s="65"/>
      <c r="P137" s="65"/>
      <c r="Q137" s="110"/>
    </row>
    <row r="138" spans="1:20" ht="24" customHeight="1">
      <c r="A138" s="461"/>
      <c r="B138" s="53" t="s">
        <v>147</v>
      </c>
      <c r="C138" s="65" t="s">
        <v>143</v>
      </c>
      <c r="D138" s="80"/>
      <c r="E138" s="66">
        <f t="shared" si="21"/>
        <v>0</v>
      </c>
      <c r="F138" s="66">
        <f t="shared" si="19"/>
        <v>0</v>
      </c>
      <c r="G138" s="66">
        <f t="shared" si="20"/>
        <v>0</v>
      </c>
      <c r="H138" s="66">
        <f t="shared" si="22"/>
        <v>0</v>
      </c>
      <c r="I138" s="66">
        <f>J138+K138+L138</f>
        <v>0</v>
      </c>
      <c r="J138" s="65"/>
      <c r="K138" s="65"/>
      <c r="L138" s="65"/>
      <c r="M138" s="66">
        <f>N138+O138+P138+Q138</f>
        <v>0</v>
      </c>
      <c r="N138" s="65"/>
      <c r="O138" s="65"/>
      <c r="P138" s="65"/>
      <c r="Q138" s="110"/>
      <c r="T138" s="202">
        <f>Q140+Q99</f>
        <v>128970</v>
      </c>
    </row>
    <row r="139" spans="1:17" ht="17.25" customHeight="1">
      <c r="A139" s="461"/>
      <c r="B139" s="55" t="s">
        <v>67</v>
      </c>
      <c r="C139" s="111" t="s">
        <v>179</v>
      </c>
      <c r="D139" s="111" t="s">
        <v>187</v>
      </c>
      <c r="E139" s="66">
        <f t="shared" si="21"/>
        <v>46900</v>
      </c>
      <c r="F139" s="66">
        <f>F140</f>
        <v>7035</v>
      </c>
      <c r="G139" s="66">
        <f>G140+G141</f>
        <v>39865</v>
      </c>
      <c r="H139" s="66">
        <f t="shared" si="22"/>
        <v>46900</v>
      </c>
      <c r="I139" s="66">
        <f>J139+K139+L139</f>
        <v>7035</v>
      </c>
      <c r="J139" s="66">
        <f>SUM(J141:J141)</f>
        <v>0</v>
      </c>
      <c r="K139" s="66">
        <f>SUM(K141:K141)</f>
        <v>0</v>
      </c>
      <c r="L139" s="66">
        <f>L140+L141</f>
        <v>7035</v>
      </c>
      <c r="M139" s="66">
        <f>M140+M141</f>
        <v>39865</v>
      </c>
      <c r="N139" s="66"/>
      <c r="O139" s="66"/>
      <c r="P139" s="66">
        <f>SUM(P141:P141)</f>
        <v>0</v>
      </c>
      <c r="Q139" s="72">
        <f>Q140+Q141</f>
        <v>39865</v>
      </c>
    </row>
    <row r="140" spans="1:20" ht="16.5" customHeight="1">
      <c r="A140" s="461"/>
      <c r="B140" s="213" t="s">
        <v>112</v>
      </c>
      <c r="C140" s="266"/>
      <c r="D140" s="266"/>
      <c r="E140" s="249">
        <f t="shared" si="21"/>
        <v>46900</v>
      </c>
      <c r="F140" s="249">
        <f aca="true" t="shared" si="23" ref="F140:F145">I140</f>
        <v>7035</v>
      </c>
      <c r="G140" s="249">
        <f aca="true" t="shared" si="24" ref="G140:G145">M140</f>
        <v>39865</v>
      </c>
      <c r="H140" s="249">
        <f t="shared" si="22"/>
        <v>46900</v>
      </c>
      <c r="I140" s="249">
        <f>L140</f>
        <v>7035</v>
      </c>
      <c r="J140" s="254">
        <v>0</v>
      </c>
      <c r="K140" s="254">
        <v>0</v>
      </c>
      <c r="L140" s="254">
        <f>6986+40+9</f>
        <v>7035</v>
      </c>
      <c r="M140" s="249">
        <f>Q140</f>
        <v>39865</v>
      </c>
      <c r="N140" s="254">
        <v>0</v>
      </c>
      <c r="O140" s="254">
        <v>0</v>
      </c>
      <c r="P140" s="254">
        <v>0</v>
      </c>
      <c r="Q140" s="255">
        <f>39586+279</f>
        <v>39865</v>
      </c>
      <c r="R140" s="8"/>
      <c r="S140" s="8"/>
      <c r="T140" s="8"/>
    </row>
    <row r="141" spans="1:17" ht="15" customHeight="1" thickBot="1">
      <c r="A141" s="462"/>
      <c r="B141" s="104" t="s">
        <v>205</v>
      </c>
      <c r="C141" s="207"/>
      <c r="D141" s="207"/>
      <c r="E141" s="208">
        <f t="shared" si="21"/>
        <v>0</v>
      </c>
      <c r="F141" s="208">
        <f t="shared" si="23"/>
        <v>0</v>
      </c>
      <c r="G141" s="208">
        <f t="shared" si="24"/>
        <v>0</v>
      </c>
      <c r="H141" s="208">
        <f t="shared" si="22"/>
        <v>0</v>
      </c>
      <c r="I141" s="208">
        <f aca="true" t="shared" si="25" ref="I141:I146">J141+K141+L141</f>
        <v>0</v>
      </c>
      <c r="J141" s="209">
        <v>0</v>
      </c>
      <c r="K141" s="209">
        <v>0</v>
      </c>
      <c r="L141" s="209"/>
      <c r="M141" s="208">
        <f>Q141</f>
        <v>0</v>
      </c>
      <c r="N141" s="209">
        <v>0</v>
      </c>
      <c r="O141" s="209">
        <v>0</v>
      </c>
      <c r="P141" s="209">
        <v>0</v>
      </c>
      <c r="Q141" s="210"/>
    </row>
    <row r="142" spans="1:17" ht="39" customHeight="1" thickTop="1">
      <c r="A142" s="460" t="s">
        <v>305</v>
      </c>
      <c r="B142" s="52" t="s">
        <v>146</v>
      </c>
      <c r="C142" s="263"/>
      <c r="D142" s="263"/>
      <c r="E142" s="264">
        <f t="shared" si="21"/>
        <v>0</v>
      </c>
      <c r="F142" s="264">
        <f t="shared" si="23"/>
        <v>0</v>
      </c>
      <c r="G142" s="264">
        <f t="shared" si="24"/>
        <v>0</v>
      </c>
      <c r="H142" s="264">
        <f t="shared" si="22"/>
        <v>0</v>
      </c>
      <c r="I142" s="264">
        <f t="shared" si="25"/>
        <v>0</v>
      </c>
      <c r="J142" s="263"/>
      <c r="K142" s="263"/>
      <c r="L142" s="263"/>
      <c r="M142" s="264">
        <f>N142+O142+P142+Q142</f>
        <v>0</v>
      </c>
      <c r="N142" s="263"/>
      <c r="O142" s="263"/>
      <c r="P142" s="263"/>
      <c r="Q142" s="265"/>
    </row>
    <row r="143" spans="1:17" ht="29.25" customHeight="1">
      <c r="A143" s="461"/>
      <c r="B143" s="53" t="s">
        <v>186</v>
      </c>
      <c r="C143" s="65"/>
      <c r="D143" s="65"/>
      <c r="E143" s="66">
        <f t="shared" si="21"/>
        <v>0</v>
      </c>
      <c r="F143" s="66">
        <f t="shared" si="23"/>
        <v>0</v>
      </c>
      <c r="G143" s="66">
        <f t="shared" si="24"/>
        <v>0</v>
      </c>
      <c r="H143" s="66">
        <f t="shared" si="22"/>
        <v>0</v>
      </c>
      <c r="I143" s="66">
        <f t="shared" si="25"/>
        <v>0</v>
      </c>
      <c r="J143" s="65"/>
      <c r="K143" s="65"/>
      <c r="L143" s="65"/>
      <c r="M143" s="66">
        <f>N143+O143+P143+Q143</f>
        <v>0</v>
      </c>
      <c r="N143" s="65"/>
      <c r="O143" s="65"/>
      <c r="P143" s="65"/>
      <c r="Q143" s="110"/>
    </row>
    <row r="144" spans="1:17" ht="31.5" customHeight="1">
      <c r="A144" s="461"/>
      <c r="B144" s="53" t="s">
        <v>302</v>
      </c>
      <c r="C144" s="65"/>
      <c r="D144" s="80"/>
      <c r="E144" s="66">
        <f t="shared" si="21"/>
        <v>0</v>
      </c>
      <c r="F144" s="66">
        <f t="shared" si="23"/>
        <v>0</v>
      </c>
      <c r="G144" s="66">
        <f t="shared" si="24"/>
        <v>0</v>
      </c>
      <c r="H144" s="66">
        <f t="shared" si="22"/>
        <v>0</v>
      </c>
      <c r="I144" s="66">
        <f t="shared" si="25"/>
        <v>0</v>
      </c>
      <c r="J144" s="65"/>
      <c r="K144" s="65"/>
      <c r="L144" s="65"/>
      <c r="M144" s="66">
        <f>N144+O144+P144+Q144</f>
        <v>0</v>
      </c>
      <c r="N144" s="65"/>
      <c r="O144" s="65"/>
      <c r="P144" s="65"/>
      <c r="Q144" s="110"/>
    </row>
    <row r="145" spans="1:17" ht="30.75" customHeight="1">
      <c r="A145" s="461"/>
      <c r="B145" s="53" t="s">
        <v>303</v>
      </c>
      <c r="C145" s="65" t="s">
        <v>143</v>
      </c>
      <c r="D145" s="80"/>
      <c r="E145" s="66">
        <f t="shared" si="21"/>
        <v>0</v>
      </c>
      <c r="F145" s="66">
        <f t="shared" si="23"/>
        <v>0</v>
      </c>
      <c r="G145" s="66">
        <f t="shared" si="24"/>
        <v>0</v>
      </c>
      <c r="H145" s="66">
        <f t="shared" si="22"/>
        <v>0</v>
      </c>
      <c r="I145" s="66">
        <f t="shared" si="25"/>
        <v>0</v>
      </c>
      <c r="J145" s="65"/>
      <c r="K145" s="65"/>
      <c r="L145" s="65"/>
      <c r="M145" s="66">
        <f>N145+O145+P145+Q145</f>
        <v>0</v>
      </c>
      <c r="N145" s="65"/>
      <c r="O145" s="65"/>
      <c r="P145" s="65"/>
      <c r="Q145" s="110"/>
    </row>
    <row r="146" spans="1:17" ht="15" customHeight="1">
      <c r="A146" s="461"/>
      <c r="B146" s="55" t="s">
        <v>67</v>
      </c>
      <c r="C146" s="111" t="s">
        <v>179</v>
      </c>
      <c r="D146" s="111" t="s">
        <v>187</v>
      </c>
      <c r="E146" s="66">
        <f t="shared" si="21"/>
        <v>64264</v>
      </c>
      <c r="F146" s="66">
        <f>F147</f>
        <v>9640</v>
      </c>
      <c r="G146" s="66">
        <f>G147+G148</f>
        <v>54624</v>
      </c>
      <c r="H146" s="66">
        <f t="shared" si="22"/>
        <v>64264</v>
      </c>
      <c r="I146" s="66">
        <f t="shared" si="25"/>
        <v>9640</v>
      </c>
      <c r="J146" s="66">
        <f>SUM(J148:J148)</f>
        <v>0</v>
      </c>
      <c r="K146" s="66">
        <f>SUM(K148:K148)</f>
        <v>0</v>
      </c>
      <c r="L146" s="66">
        <f>L147+L148</f>
        <v>9640</v>
      </c>
      <c r="M146" s="66">
        <f>M147+M148</f>
        <v>54624</v>
      </c>
      <c r="N146" s="66"/>
      <c r="O146" s="66"/>
      <c r="P146" s="66">
        <f>SUM(P148:P148)</f>
        <v>0</v>
      </c>
      <c r="Q146" s="72">
        <f>Q147+Q148</f>
        <v>54624</v>
      </c>
    </row>
    <row r="147" spans="1:17" ht="15" customHeight="1">
      <c r="A147" s="461"/>
      <c r="B147" s="213" t="s">
        <v>112</v>
      </c>
      <c r="C147" s="266"/>
      <c r="D147" s="266"/>
      <c r="E147" s="249">
        <f t="shared" si="21"/>
        <v>64264</v>
      </c>
      <c r="F147" s="249">
        <f aca="true" t="shared" si="26" ref="F147:F152">I147</f>
        <v>9640</v>
      </c>
      <c r="G147" s="249">
        <f aca="true" t="shared" si="27" ref="G147:G152">M147</f>
        <v>54624</v>
      </c>
      <c r="H147" s="249">
        <f t="shared" si="22"/>
        <v>64264</v>
      </c>
      <c r="I147" s="249">
        <f>L147</f>
        <v>9640</v>
      </c>
      <c r="J147" s="254">
        <v>0</v>
      </c>
      <c r="K147" s="254">
        <v>0</v>
      </c>
      <c r="L147" s="254">
        <v>9640</v>
      </c>
      <c r="M147" s="249">
        <f>Q147</f>
        <v>54624</v>
      </c>
      <c r="N147" s="254">
        <v>0</v>
      </c>
      <c r="O147" s="254">
        <v>0</v>
      </c>
      <c r="P147" s="254">
        <v>0</v>
      </c>
      <c r="Q147" s="255">
        <v>54624</v>
      </c>
    </row>
    <row r="148" spans="1:17" ht="15" customHeight="1" thickBot="1">
      <c r="A148" s="462"/>
      <c r="B148" s="104" t="s">
        <v>205</v>
      </c>
      <c r="C148" s="207"/>
      <c r="D148" s="207"/>
      <c r="E148" s="208">
        <f t="shared" si="21"/>
        <v>0</v>
      </c>
      <c r="F148" s="208">
        <f t="shared" si="26"/>
        <v>0</v>
      </c>
      <c r="G148" s="208">
        <f t="shared" si="27"/>
        <v>0</v>
      </c>
      <c r="H148" s="208">
        <f t="shared" si="22"/>
        <v>0</v>
      </c>
      <c r="I148" s="208">
        <f aca="true" t="shared" si="28" ref="I148:I153">J148+K148+L148</f>
        <v>0</v>
      </c>
      <c r="J148" s="209">
        <v>0</v>
      </c>
      <c r="K148" s="209">
        <v>0</v>
      </c>
      <c r="L148" s="209"/>
      <c r="M148" s="208">
        <f>Q148</f>
        <v>0</v>
      </c>
      <c r="N148" s="209">
        <v>0</v>
      </c>
      <c r="O148" s="209">
        <v>0</v>
      </c>
      <c r="P148" s="209">
        <v>0</v>
      </c>
      <c r="Q148" s="210"/>
    </row>
    <row r="149" spans="1:17" ht="27" customHeight="1" thickTop="1">
      <c r="A149" s="460" t="s">
        <v>488</v>
      </c>
      <c r="B149" s="58" t="s">
        <v>337</v>
      </c>
      <c r="C149" s="263"/>
      <c r="D149" s="263"/>
      <c r="E149" s="264">
        <f t="shared" si="21"/>
        <v>0</v>
      </c>
      <c r="F149" s="264">
        <f t="shared" si="26"/>
        <v>0</v>
      </c>
      <c r="G149" s="264">
        <f t="shared" si="27"/>
        <v>0</v>
      </c>
      <c r="H149" s="264">
        <f t="shared" si="22"/>
        <v>0</v>
      </c>
      <c r="I149" s="264">
        <f t="shared" si="28"/>
        <v>0</v>
      </c>
      <c r="J149" s="263"/>
      <c r="K149" s="263"/>
      <c r="L149" s="263"/>
      <c r="M149" s="264">
        <f>N149+O149+P149+Q149</f>
        <v>0</v>
      </c>
      <c r="N149" s="263"/>
      <c r="O149" s="263"/>
      <c r="P149" s="263"/>
      <c r="Q149" s="265"/>
    </row>
    <row r="150" spans="1:17" ht="29.25" customHeight="1">
      <c r="A150" s="461"/>
      <c r="B150" s="53" t="s">
        <v>338</v>
      </c>
      <c r="C150" s="65"/>
      <c r="D150" s="65"/>
      <c r="E150" s="66">
        <f t="shared" si="21"/>
        <v>0</v>
      </c>
      <c r="F150" s="66">
        <f t="shared" si="26"/>
        <v>0</v>
      </c>
      <c r="G150" s="66">
        <f t="shared" si="27"/>
        <v>0</v>
      </c>
      <c r="H150" s="66">
        <f t="shared" si="22"/>
        <v>0</v>
      </c>
      <c r="I150" s="66">
        <f t="shared" si="28"/>
        <v>0</v>
      </c>
      <c r="J150" s="65"/>
      <c r="K150" s="65"/>
      <c r="L150" s="65"/>
      <c r="M150" s="66">
        <f>N150+O150+P150+Q150</f>
        <v>0</v>
      </c>
      <c r="N150" s="65"/>
      <c r="O150" s="65"/>
      <c r="P150" s="65"/>
      <c r="Q150" s="110"/>
    </row>
    <row r="151" spans="1:17" ht="24" customHeight="1">
      <c r="A151" s="461"/>
      <c r="B151" s="53" t="s">
        <v>339</v>
      </c>
      <c r="C151" s="65"/>
      <c r="D151" s="80"/>
      <c r="E151" s="66">
        <f t="shared" si="21"/>
        <v>0</v>
      </c>
      <c r="F151" s="66">
        <f t="shared" si="26"/>
        <v>0</v>
      </c>
      <c r="G151" s="66">
        <f t="shared" si="27"/>
        <v>0</v>
      </c>
      <c r="H151" s="66">
        <f t="shared" si="22"/>
        <v>0</v>
      </c>
      <c r="I151" s="66">
        <f t="shared" si="28"/>
        <v>0</v>
      </c>
      <c r="J151" s="65"/>
      <c r="K151" s="65"/>
      <c r="L151" s="65"/>
      <c r="M151" s="66">
        <f>N151+O151+P151+Q151</f>
        <v>0</v>
      </c>
      <c r="N151" s="65"/>
      <c r="O151" s="65"/>
      <c r="P151" s="65"/>
      <c r="Q151" s="110"/>
    </row>
    <row r="152" spans="1:17" ht="30.75" customHeight="1">
      <c r="A152" s="461"/>
      <c r="B152" s="53" t="s">
        <v>340</v>
      </c>
      <c r="C152" s="65"/>
      <c r="D152" s="80" t="s">
        <v>175</v>
      </c>
      <c r="E152" s="66">
        <f t="shared" si="21"/>
        <v>0</v>
      </c>
      <c r="F152" s="66">
        <f t="shared" si="26"/>
        <v>0</v>
      </c>
      <c r="G152" s="66">
        <f t="shared" si="27"/>
        <v>0</v>
      </c>
      <c r="H152" s="66">
        <f t="shared" si="22"/>
        <v>0</v>
      </c>
      <c r="I152" s="66">
        <f t="shared" si="28"/>
        <v>0</v>
      </c>
      <c r="J152" s="65"/>
      <c r="K152" s="65"/>
      <c r="L152" s="65"/>
      <c r="M152" s="66">
        <f>N152+O152+P152+Q152</f>
        <v>0</v>
      </c>
      <c r="N152" s="65"/>
      <c r="O152" s="65"/>
      <c r="P152" s="65"/>
      <c r="Q152" s="110"/>
    </row>
    <row r="153" spans="1:17" ht="15" customHeight="1">
      <c r="A153" s="461"/>
      <c r="B153" s="55" t="s">
        <v>67</v>
      </c>
      <c r="C153" s="111" t="s">
        <v>179</v>
      </c>
      <c r="D153" s="111" t="s">
        <v>341</v>
      </c>
      <c r="E153" s="66">
        <f t="shared" si="21"/>
        <v>67443</v>
      </c>
      <c r="F153" s="66">
        <f>F154</f>
        <v>10117</v>
      </c>
      <c r="G153" s="66">
        <f>G154+G155</f>
        <v>57326</v>
      </c>
      <c r="H153" s="66">
        <f t="shared" si="22"/>
        <v>67443</v>
      </c>
      <c r="I153" s="66">
        <f t="shared" si="28"/>
        <v>10117</v>
      </c>
      <c r="J153" s="66">
        <f>SUM(J155:J155)</f>
        <v>0</v>
      </c>
      <c r="K153" s="66">
        <f>SUM(K155:K155)</f>
        <v>0</v>
      </c>
      <c r="L153" s="66">
        <f>L154+L155</f>
        <v>10117</v>
      </c>
      <c r="M153" s="66">
        <f>M154+M155</f>
        <v>57326</v>
      </c>
      <c r="N153" s="66"/>
      <c r="O153" s="66"/>
      <c r="P153" s="66">
        <f>SUM(P155:P155)</f>
        <v>0</v>
      </c>
      <c r="Q153" s="72">
        <f>Q154+Q155</f>
        <v>57326</v>
      </c>
    </row>
    <row r="154" spans="1:17" ht="15" customHeight="1">
      <c r="A154" s="461"/>
      <c r="B154" s="213" t="s">
        <v>112</v>
      </c>
      <c r="C154" s="266"/>
      <c r="D154" s="266"/>
      <c r="E154" s="249">
        <f t="shared" si="21"/>
        <v>67443</v>
      </c>
      <c r="F154" s="249">
        <f>I154</f>
        <v>10117</v>
      </c>
      <c r="G154" s="249">
        <f>M154</f>
        <v>57326</v>
      </c>
      <c r="H154" s="249">
        <f t="shared" si="22"/>
        <v>67443</v>
      </c>
      <c r="I154" s="249">
        <f>L154</f>
        <v>10117</v>
      </c>
      <c r="J154" s="254">
        <v>0</v>
      </c>
      <c r="K154" s="254">
        <v>0</v>
      </c>
      <c r="L154" s="254">
        <v>10117</v>
      </c>
      <c r="M154" s="249">
        <f>Q154</f>
        <v>57326</v>
      </c>
      <c r="N154" s="254">
        <v>0</v>
      </c>
      <c r="O154" s="254">
        <v>0</v>
      </c>
      <c r="P154" s="254">
        <v>0</v>
      </c>
      <c r="Q154" s="255">
        <v>57326</v>
      </c>
    </row>
    <row r="155" spans="1:17" ht="15" customHeight="1" thickBot="1">
      <c r="A155" s="462"/>
      <c r="B155" s="104" t="s">
        <v>205</v>
      </c>
      <c r="C155" s="207"/>
      <c r="D155" s="207"/>
      <c r="E155" s="208">
        <f t="shared" si="21"/>
        <v>0</v>
      </c>
      <c r="F155" s="208">
        <f>I155</f>
        <v>0</v>
      </c>
      <c r="G155" s="208">
        <f>M155</f>
        <v>0</v>
      </c>
      <c r="H155" s="208">
        <f t="shared" si="22"/>
        <v>0</v>
      </c>
      <c r="I155" s="208">
        <f>J155+K155+L155</f>
        <v>0</v>
      </c>
      <c r="J155" s="209">
        <v>0</v>
      </c>
      <c r="K155" s="209">
        <v>0</v>
      </c>
      <c r="L155" s="209"/>
      <c r="M155" s="208">
        <f>Q155</f>
        <v>0</v>
      </c>
      <c r="N155" s="209">
        <v>0</v>
      </c>
      <c r="O155" s="209">
        <v>0</v>
      </c>
      <c r="P155" s="209">
        <v>0</v>
      </c>
      <c r="Q155" s="210"/>
    </row>
    <row r="156" spans="1:20" s="8" customFormat="1" ht="29.25" customHeight="1" thickBot="1" thickTop="1">
      <c r="A156" s="478" t="s">
        <v>73</v>
      </c>
      <c r="B156" s="479"/>
      <c r="C156" s="510" t="s">
        <v>49</v>
      </c>
      <c r="D156" s="479"/>
      <c r="E156" s="49">
        <f aca="true" t="shared" si="29" ref="E156:Q156">E55+E10</f>
        <v>16094410</v>
      </c>
      <c r="F156" s="49">
        <f t="shared" si="29"/>
        <v>2490291</v>
      </c>
      <c r="G156" s="49">
        <f>G55+G10</f>
        <v>13604119</v>
      </c>
      <c r="H156" s="49">
        <f t="shared" si="29"/>
        <v>16095491</v>
      </c>
      <c r="I156" s="49">
        <f t="shared" si="29"/>
        <v>2491372</v>
      </c>
      <c r="J156" s="49">
        <f t="shared" si="29"/>
        <v>0</v>
      </c>
      <c r="K156" s="49">
        <f t="shared" si="29"/>
        <v>0</v>
      </c>
      <c r="L156" s="49">
        <f t="shared" si="29"/>
        <v>2491147</v>
      </c>
      <c r="M156" s="49">
        <f t="shared" si="29"/>
        <v>13604119</v>
      </c>
      <c r="N156" s="49">
        <f t="shared" si="29"/>
        <v>0</v>
      </c>
      <c r="O156" s="49">
        <f t="shared" si="29"/>
        <v>0</v>
      </c>
      <c r="P156" s="49">
        <f t="shared" si="29"/>
        <v>0</v>
      </c>
      <c r="Q156" s="49">
        <f t="shared" si="29"/>
        <v>13602844</v>
      </c>
      <c r="R156" s="49" t="e">
        <f>R139+R97+R90+R83+R76+R69+R61+#REF!</f>
        <v>#REF!</v>
      </c>
      <c r="S156" s="49" t="e">
        <f>S139+S97+S90+S83+S76+S69+S61+#REF!</f>
        <v>#REF!</v>
      </c>
      <c r="T156" s="54"/>
    </row>
    <row r="157" spans="1:20" s="8" customFormat="1" ht="29.25" customHeight="1" hidden="1" thickBot="1" thickTop="1">
      <c r="A157" s="131"/>
      <c r="B157" s="131"/>
      <c r="C157" s="131"/>
      <c r="D157" s="131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T157" s="54"/>
    </row>
    <row r="158" spans="1:20" s="8" customFormat="1" ht="29.25" customHeight="1" hidden="1" thickTop="1">
      <c r="A158" s="460" t="s">
        <v>71</v>
      </c>
      <c r="B158" s="58" t="s">
        <v>231</v>
      </c>
      <c r="C158" s="43"/>
      <c r="D158" s="43"/>
      <c r="E158" s="44">
        <v>0</v>
      </c>
      <c r="F158" s="44">
        <v>0</v>
      </c>
      <c r="G158" s="44">
        <v>0</v>
      </c>
      <c r="H158" s="44">
        <v>0</v>
      </c>
      <c r="I158" s="44">
        <v>0</v>
      </c>
      <c r="J158" s="43"/>
      <c r="K158" s="43"/>
      <c r="L158" s="43"/>
      <c r="M158" s="44">
        <v>0</v>
      </c>
      <c r="N158" s="43"/>
      <c r="O158" s="43"/>
      <c r="P158" s="43"/>
      <c r="Q158" s="47"/>
      <c r="T158" s="54"/>
    </row>
    <row r="159" spans="1:20" s="8" customFormat="1" ht="29.25" customHeight="1" hidden="1">
      <c r="A159" s="461"/>
      <c r="B159" s="53" t="s">
        <v>132</v>
      </c>
      <c r="C159" s="10"/>
      <c r="D159" s="10"/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0"/>
      <c r="K159" s="10"/>
      <c r="L159" s="10"/>
      <c r="M159" s="13">
        <v>0</v>
      </c>
      <c r="N159" s="10"/>
      <c r="O159" s="10"/>
      <c r="P159" s="10"/>
      <c r="Q159" s="48"/>
      <c r="T159" s="54"/>
    </row>
    <row r="160" spans="1:20" s="8" customFormat="1" ht="29.25" customHeight="1" hidden="1">
      <c r="A160" s="461"/>
      <c r="B160" s="53" t="s">
        <v>232</v>
      </c>
      <c r="C160" s="10"/>
      <c r="D160" s="11"/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0"/>
      <c r="K160" s="10"/>
      <c r="L160" s="10"/>
      <c r="M160" s="13">
        <v>0</v>
      </c>
      <c r="N160" s="10"/>
      <c r="O160" s="10"/>
      <c r="P160" s="10"/>
      <c r="Q160" s="48"/>
      <c r="T160" s="54"/>
    </row>
    <row r="161" spans="1:20" s="8" customFormat="1" ht="29.25" customHeight="1" hidden="1">
      <c r="A161" s="461"/>
      <c r="B161" s="53" t="s">
        <v>251</v>
      </c>
      <c r="C161" s="10"/>
      <c r="D161" s="11" t="s">
        <v>233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0"/>
      <c r="K161" s="10"/>
      <c r="L161" s="10"/>
      <c r="M161" s="13">
        <v>0</v>
      </c>
      <c r="N161" s="10"/>
      <c r="O161" s="10"/>
      <c r="P161" s="10"/>
      <c r="Q161" s="48"/>
      <c r="T161" s="54"/>
    </row>
    <row r="162" spans="1:20" s="8" customFormat="1" ht="29.25" customHeight="1" hidden="1">
      <c r="A162" s="461"/>
      <c r="B162" s="55" t="s">
        <v>35</v>
      </c>
      <c r="C162" s="9"/>
      <c r="D162" s="9"/>
      <c r="E162" s="13">
        <f aca="true" t="shared" si="30" ref="E162:Q162">E163+E164</f>
        <v>3468798</v>
      </c>
      <c r="F162" s="13">
        <f t="shared" si="30"/>
        <v>867200</v>
      </c>
      <c r="G162" s="13">
        <f t="shared" si="30"/>
        <v>2601598</v>
      </c>
      <c r="H162" s="13">
        <f t="shared" si="30"/>
        <v>3468798</v>
      </c>
      <c r="I162" s="13">
        <f t="shared" si="30"/>
        <v>867200</v>
      </c>
      <c r="J162" s="13">
        <f t="shared" si="30"/>
        <v>0</v>
      </c>
      <c r="K162" s="13">
        <f t="shared" si="30"/>
        <v>0</v>
      </c>
      <c r="L162" s="13">
        <f t="shared" si="30"/>
        <v>867200</v>
      </c>
      <c r="M162" s="13">
        <f t="shared" si="30"/>
        <v>2601598</v>
      </c>
      <c r="N162" s="13">
        <f t="shared" si="30"/>
        <v>0</v>
      </c>
      <c r="O162" s="13">
        <f t="shared" si="30"/>
        <v>0</v>
      </c>
      <c r="P162" s="13">
        <f t="shared" si="30"/>
        <v>0</v>
      </c>
      <c r="Q162" s="13">
        <f t="shared" si="30"/>
        <v>2601598</v>
      </c>
      <c r="T162" s="54"/>
    </row>
    <row r="163" spans="1:20" s="8" customFormat="1" ht="29.25" customHeight="1" hidden="1">
      <c r="A163" s="461"/>
      <c r="B163" s="56">
        <v>2009</v>
      </c>
      <c r="C163" s="103"/>
      <c r="D163" s="103"/>
      <c r="E163" s="38">
        <v>232439</v>
      </c>
      <c r="F163" s="38">
        <v>58110</v>
      </c>
      <c r="G163" s="38">
        <v>174329</v>
      </c>
      <c r="H163" s="38">
        <v>232439</v>
      </c>
      <c r="I163" s="38">
        <v>58110</v>
      </c>
      <c r="J163" s="38"/>
      <c r="K163" s="38"/>
      <c r="L163" s="38">
        <v>58110</v>
      </c>
      <c r="M163" s="38">
        <v>174329</v>
      </c>
      <c r="N163" s="38"/>
      <c r="O163" s="38"/>
      <c r="P163" s="38"/>
      <c r="Q163" s="40">
        <v>174329</v>
      </c>
      <c r="T163" s="54"/>
    </row>
    <row r="164" spans="1:20" s="8" customFormat="1" ht="29.25" customHeight="1" hidden="1" thickBot="1">
      <c r="A164" s="462"/>
      <c r="B164" s="104">
        <v>2010</v>
      </c>
      <c r="C164" s="105"/>
      <c r="D164" s="105"/>
      <c r="E164" s="99">
        <f>F164+G164</f>
        <v>3236359</v>
      </c>
      <c r="F164" s="99">
        <f>I164</f>
        <v>809090</v>
      </c>
      <c r="G164" s="99">
        <f>Q164</f>
        <v>2427269</v>
      </c>
      <c r="H164" s="99">
        <f>I164+M164</f>
        <v>3236359</v>
      </c>
      <c r="I164" s="99">
        <f>L164</f>
        <v>809090</v>
      </c>
      <c r="J164" s="106">
        <v>0</v>
      </c>
      <c r="K164" s="106">
        <v>0</v>
      </c>
      <c r="L164" s="106">
        <v>809090</v>
      </c>
      <c r="M164" s="99">
        <f>Q164</f>
        <v>2427269</v>
      </c>
      <c r="N164" s="106">
        <v>0</v>
      </c>
      <c r="O164" s="106">
        <v>0</v>
      </c>
      <c r="P164" s="106">
        <v>0</v>
      </c>
      <c r="Q164" s="107">
        <v>2427269</v>
      </c>
      <c r="T164" s="54"/>
    </row>
    <row r="165" spans="1:20" s="8" customFormat="1" ht="29.25" customHeight="1" hidden="1" thickBot="1" thickTop="1">
      <c r="A165" s="64"/>
      <c r="B165" s="133"/>
      <c r="C165" s="134"/>
      <c r="D165" s="134"/>
      <c r="E165" s="19"/>
      <c r="F165" s="19"/>
      <c r="G165" s="19"/>
      <c r="H165" s="19"/>
      <c r="I165" s="19"/>
      <c r="J165" s="20"/>
      <c r="K165" s="20"/>
      <c r="L165" s="20"/>
      <c r="M165" s="19"/>
      <c r="N165" s="20"/>
      <c r="O165" s="20"/>
      <c r="P165" s="20"/>
      <c r="Q165" s="57"/>
      <c r="T165" s="54"/>
    </row>
    <row r="166" spans="1:20" s="8" customFormat="1" ht="29.25" customHeight="1" hidden="1" thickTop="1">
      <c r="A166" s="471" t="s">
        <v>126</v>
      </c>
      <c r="B166" s="52" t="s">
        <v>129</v>
      </c>
      <c r="C166" s="135"/>
      <c r="D166" s="135"/>
      <c r="E166" s="136">
        <f>G166+F166</f>
        <v>0</v>
      </c>
      <c r="F166" s="136">
        <f>I166</f>
        <v>0</v>
      </c>
      <c r="G166" s="136">
        <f>M166</f>
        <v>0</v>
      </c>
      <c r="H166" s="136">
        <f>I166+M166</f>
        <v>0</v>
      </c>
      <c r="I166" s="136">
        <f>J166+K166+L166</f>
        <v>0</v>
      </c>
      <c r="J166" s="137"/>
      <c r="K166" s="137"/>
      <c r="L166" s="137"/>
      <c r="M166" s="136">
        <f>N166+O166+P166+Q166</f>
        <v>0</v>
      </c>
      <c r="N166" s="137"/>
      <c r="O166" s="137"/>
      <c r="P166" s="137"/>
      <c r="Q166" s="138"/>
      <c r="T166" s="54"/>
    </row>
    <row r="167" spans="1:20" s="8" customFormat="1" ht="29.25" customHeight="1" hidden="1">
      <c r="A167" s="472"/>
      <c r="B167" s="53" t="s">
        <v>222</v>
      </c>
      <c r="C167" s="10"/>
      <c r="D167" s="10"/>
      <c r="E167" s="13">
        <f>G167+F167</f>
        <v>0</v>
      </c>
      <c r="F167" s="13">
        <f>I167</f>
        <v>0</v>
      </c>
      <c r="G167" s="13">
        <f>M167</f>
        <v>0</v>
      </c>
      <c r="H167" s="13">
        <f>I167+M167</f>
        <v>0</v>
      </c>
      <c r="I167" s="13">
        <f>J167+K167+L167</f>
        <v>0</v>
      </c>
      <c r="J167" s="14"/>
      <c r="K167" s="14"/>
      <c r="L167" s="14"/>
      <c r="M167" s="13">
        <f>N167+O167+P167+Q167</f>
        <v>0</v>
      </c>
      <c r="N167" s="14"/>
      <c r="O167" s="14"/>
      <c r="P167" s="14"/>
      <c r="Q167" s="36"/>
      <c r="T167" s="54"/>
    </row>
    <row r="168" spans="1:20" s="8" customFormat="1" ht="29.25" customHeight="1" hidden="1">
      <c r="A168" s="472"/>
      <c r="B168" s="53" t="s">
        <v>223</v>
      </c>
      <c r="C168" s="10"/>
      <c r="D168" s="10"/>
      <c r="E168" s="13">
        <f>G168+F168</f>
        <v>0</v>
      </c>
      <c r="F168" s="13">
        <f>I168</f>
        <v>0</v>
      </c>
      <c r="G168" s="13">
        <f>M168</f>
        <v>0</v>
      </c>
      <c r="H168" s="13">
        <f>I168+M168</f>
        <v>0</v>
      </c>
      <c r="I168" s="13">
        <f>J168+K168+L168</f>
        <v>0</v>
      </c>
      <c r="J168" s="14"/>
      <c r="K168" s="14"/>
      <c r="L168" s="14"/>
      <c r="M168" s="13">
        <f>N168+O168+P168+Q168</f>
        <v>0</v>
      </c>
      <c r="N168" s="14"/>
      <c r="O168" s="14"/>
      <c r="P168" s="14"/>
      <c r="Q168" s="36"/>
      <c r="T168" s="54"/>
    </row>
    <row r="169" spans="1:20" s="8" customFormat="1" ht="29.25" customHeight="1" hidden="1">
      <c r="A169" s="472"/>
      <c r="B169" s="53" t="s">
        <v>9</v>
      </c>
      <c r="C169" s="10"/>
      <c r="D169" s="11" t="s">
        <v>97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36"/>
      <c r="T169" s="54"/>
    </row>
    <row r="170" spans="1:20" s="8" customFormat="1" ht="21" customHeight="1" hidden="1">
      <c r="A170" s="472"/>
      <c r="B170" s="55" t="s">
        <v>224</v>
      </c>
      <c r="C170" s="13"/>
      <c r="D170" s="15"/>
      <c r="E170" s="13">
        <f>G170+F170</f>
        <v>3370440</v>
      </c>
      <c r="F170" s="13">
        <f>I170</f>
        <v>505940</v>
      </c>
      <c r="G170" s="13">
        <f>M170</f>
        <v>2864500</v>
      </c>
      <c r="H170" s="13">
        <f>I170+M170</f>
        <v>3370440</v>
      </c>
      <c r="I170" s="13">
        <f>J170+K170+L170</f>
        <v>505940</v>
      </c>
      <c r="J170" s="13">
        <f>SUM(J171:J171)</f>
        <v>0</v>
      </c>
      <c r="K170" s="13">
        <f>SUM(K171:K171)</f>
        <v>0</v>
      </c>
      <c r="L170" s="13">
        <f>SUM(L171:L171)</f>
        <v>505940</v>
      </c>
      <c r="M170" s="13">
        <f>N170+O170+P170+Q170</f>
        <v>2864500</v>
      </c>
      <c r="N170" s="13">
        <f>SUM(N171:N171)</f>
        <v>0</v>
      </c>
      <c r="O170" s="13">
        <f>SUM(O171:O171)</f>
        <v>0</v>
      </c>
      <c r="P170" s="13"/>
      <c r="Q170" s="37">
        <f>Q171</f>
        <v>2864500</v>
      </c>
      <c r="T170" s="54"/>
    </row>
    <row r="171" spans="1:20" s="8" customFormat="1" ht="29.25" customHeight="1" hidden="1" thickBot="1">
      <c r="A171" s="473"/>
      <c r="B171" s="104" t="s">
        <v>50</v>
      </c>
      <c r="C171" s="106"/>
      <c r="D171" s="106"/>
      <c r="E171" s="99">
        <f>G171+F171</f>
        <v>3370440</v>
      </c>
      <c r="F171" s="99">
        <f>I171</f>
        <v>505940</v>
      </c>
      <c r="G171" s="99">
        <f>M171</f>
        <v>2864500</v>
      </c>
      <c r="H171" s="99">
        <f>I171+M171</f>
        <v>3370440</v>
      </c>
      <c r="I171" s="99">
        <f>J171+K171+L171</f>
        <v>505940</v>
      </c>
      <c r="J171" s="106">
        <v>0</v>
      </c>
      <c r="K171" s="106">
        <v>0</v>
      </c>
      <c r="L171" s="106">
        <v>505940</v>
      </c>
      <c r="M171" s="99">
        <f>N171+O171+P171+Q171</f>
        <v>2864500</v>
      </c>
      <c r="N171" s="106">
        <v>0</v>
      </c>
      <c r="O171" s="106">
        <v>0</v>
      </c>
      <c r="P171" s="106"/>
      <c r="Q171" s="107">
        <v>2864500</v>
      </c>
      <c r="T171" s="54"/>
    </row>
    <row r="172" spans="1:20" s="8" customFormat="1" ht="29.25" customHeight="1" hidden="1" thickBot="1" thickTop="1">
      <c r="A172" s="139"/>
      <c r="B172" s="140" t="s">
        <v>252</v>
      </c>
      <c r="C172" s="20"/>
      <c r="D172" s="20"/>
      <c r="E172" s="19">
        <f>G172+F172</f>
        <v>1713935</v>
      </c>
      <c r="F172" s="19">
        <f>I172</f>
        <v>257090</v>
      </c>
      <c r="G172" s="19">
        <f>M172</f>
        <v>1456845</v>
      </c>
      <c r="H172" s="19">
        <f>I172+M172</f>
        <v>1713935</v>
      </c>
      <c r="I172" s="19">
        <f>J172+K172+L172</f>
        <v>257090</v>
      </c>
      <c r="J172" s="20">
        <v>0</v>
      </c>
      <c r="K172" s="20">
        <v>0</v>
      </c>
      <c r="L172" s="20">
        <v>257090</v>
      </c>
      <c r="M172" s="19">
        <f>N172+O172+P172+Q172</f>
        <v>1456845</v>
      </c>
      <c r="N172" s="20">
        <v>0</v>
      </c>
      <c r="O172" s="20">
        <v>0</v>
      </c>
      <c r="P172" s="20"/>
      <c r="Q172" s="57">
        <v>1456845</v>
      </c>
      <c r="T172" s="54"/>
    </row>
    <row r="173" spans="1:20" s="8" customFormat="1" ht="29.25" customHeight="1" hidden="1" thickBot="1" thickTop="1">
      <c r="A173" s="141"/>
      <c r="B173" s="142" t="s">
        <v>253</v>
      </c>
      <c r="C173" s="143"/>
      <c r="D173" s="143"/>
      <c r="E173" s="144">
        <f aca="true" t="shared" si="31" ref="E173:Q173">E171-E172</f>
        <v>1656505</v>
      </c>
      <c r="F173" s="144">
        <f t="shared" si="31"/>
        <v>248850</v>
      </c>
      <c r="G173" s="144">
        <f t="shared" si="31"/>
        <v>1407655</v>
      </c>
      <c r="H173" s="144">
        <f t="shared" si="31"/>
        <v>1656505</v>
      </c>
      <c r="I173" s="144">
        <f t="shared" si="31"/>
        <v>248850</v>
      </c>
      <c r="J173" s="144">
        <f t="shared" si="31"/>
        <v>0</v>
      </c>
      <c r="K173" s="144">
        <f t="shared" si="31"/>
        <v>0</v>
      </c>
      <c r="L173" s="144">
        <f t="shared" si="31"/>
        <v>248850</v>
      </c>
      <c r="M173" s="144">
        <f t="shared" si="31"/>
        <v>1407655</v>
      </c>
      <c r="N173" s="144">
        <f t="shared" si="31"/>
        <v>0</v>
      </c>
      <c r="O173" s="144">
        <f t="shared" si="31"/>
        <v>0</v>
      </c>
      <c r="P173" s="144">
        <f t="shared" si="31"/>
        <v>0</v>
      </c>
      <c r="Q173" s="144">
        <f t="shared" si="31"/>
        <v>1407655</v>
      </c>
      <c r="T173" s="54"/>
    </row>
    <row r="174" spans="1:20" s="8" customFormat="1" ht="29.25" customHeight="1" hidden="1" thickBot="1" thickTop="1">
      <c r="A174" s="139"/>
      <c r="B174" s="140"/>
      <c r="C174" s="145"/>
      <c r="D174" s="145"/>
      <c r="E174" s="146"/>
      <c r="F174" s="146"/>
      <c r="G174" s="146"/>
      <c r="H174" s="146"/>
      <c r="I174" s="146"/>
      <c r="J174" s="147"/>
      <c r="K174" s="147"/>
      <c r="L174" s="147"/>
      <c r="M174" s="146"/>
      <c r="N174" s="147"/>
      <c r="O174" s="147"/>
      <c r="P174" s="147"/>
      <c r="Q174" s="147"/>
      <c r="T174" s="54"/>
    </row>
    <row r="175" spans="1:20" s="8" customFormat="1" ht="29.25" customHeight="1" hidden="1" thickTop="1">
      <c r="A175" s="463" t="s">
        <v>227</v>
      </c>
      <c r="B175" s="148" t="s">
        <v>116</v>
      </c>
      <c r="C175" s="149"/>
      <c r="D175" s="149"/>
      <c r="E175" s="150"/>
      <c r="F175" s="150"/>
      <c r="G175" s="150"/>
      <c r="H175" s="150"/>
      <c r="I175" s="150"/>
      <c r="J175" s="150"/>
      <c r="K175" s="150"/>
      <c r="L175" s="150"/>
      <c r="M175" s="150"/>
      <c r="N175" s="150"/>
      <c r="O175" s="150"/>
      <c r="P175" s="150"/>
      <c r="Q175" s="151"/>
      <c r="T175" s="54"/>
    </row>
    <row r="176" spans="1:20" s="8" customFormat="1" ht="29.25" customHeight="1" hidden="1">
      <c r="A176" s="464"/>
      <c r="B176" s="152" t="s">
        <v>117</v>
      </c>
      <c r="C176" s="153"/>
      <c r="D176" s="153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5"/>
      <c r="T176" s="54"/>
    </row>
    <row r="177" spans="1:20" s="8" customFormat="1" ht="29.25" customHeight="1" hidden="1">
      <c r="A177" s="464"/>
      <c r="B177" s="152" t="s">
        <v>118</v>
      </c>
      <c r="C177" s="153"/>
      <c r="D177" s="153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5"/>
      <c r="T177" s="54"/>
    </row>
    <row r="178" spans="1:20" s="8" customFormat="1" ht="42" customHeight="1" hidden="1">
      <c r="A178" s="464"/>
      <c r="B178" s="152" t="s">
        <v>14</v>
      </c>
      <c r="C178" s="153"/>
      <c r="D178" s="156" t="s">
        <v>121</v>
      </c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5"/>
      <c r="T178" s="54"/>
    </row>
    <row r="179" spans="1:20" s="8" customFormat="1" ht="29.25" customHeight="1" hidden="1">
      <c r="A179" s="464"/>
      <c r="B179" s="157" t="s">
        <v>224</v>
      </c>
      <c r="C179" s="158"/>
      <c r="D179" s="159"/>
      <c r="E179" s="158">
        <f>G179+F179</f>
        <v>2148599</v>
      </c>
      <c r="F179" s="158">
        <f>I179</f>
        <v>448599</v>
      </c>
      <c r="G179" s="158">
        <f>M179</f>
        <v>1700000</v>
      </c>
      <c r="H179" s="158">
        <f>I179+M179</f>
        <v>2148599</v>
      </c>
      <c r="I179" s="158">
        <f>J179+K179+L179</f>
        <v>448599</v>
      </c>
      <c r="J179" s="158">
        <f>SUM(J181:J181)</f>
        <v>0</v>
      </c>
      <c r="K179" s="158">
        <f>SUM(K181:K181)</f>
        <v>0</v>
      </c>
      <c r="L179" s="158">
        <f>L181+L180</f>
        <v>448599</v>
      </c>
      <c r="M179" s="158">
        <f>N179+O179+P179+Q179</f>
        <v>1700000</v>
      </c>
      <c r="N179" s="158">
        <f>SUM(N181:N181)</f>
        <v>0</v>
      </c>
      <c r="O179" s="158">
        <f>SUM(O181:O181)</f>
        <v>0</v>
      </c>
      <c r="P179" s="158">
        <f>SUM(P181:P181)</f>
        <v>0</v>
      </c>
      <c r="Q179" s="160">
        <f>Q181+Q180</f>
        <v>1700000</v>
      </c>
      <c r="T179" s="54"/>
    </row>
    <row r="180" spans="1:20" s="8" customFormat="1" ht="29.25" customHeight="1" hidden="1">
      <c r="A180" s="464"/>
      <c r="B180" s="157"/>
      <c r="C180" s="154"/>
      <c r="D180" s="154"/>
      <c r="E180" s="158"/>
      <c r="F180" s="158"/>
      <c r="G180" s="158"/>
      <c r="H180" s="158"/>
      <c r="I180" s="158"/>
      <c r="J180" s="154"/>
      <c r="K180" s="154"/>
      <c r="L180" s="154"/>
      <c r="M180" s="158"/>
      <c r="N180" s="154"/>
      <c r="O180" s="154"/>
      <c r="P180" s="154"/>
      <c r="Q180" s="155"/>
      <c r="T180" s="54"/>
    </row>
    <row r="181" spans="1:20" s="8" customFormat="1" ht="29.25" customHeight="1" hidden="1">
      <c r="A181" s="464"/>
      <c r="B181" s="157" t="s">
        <v>113</v>
      </c>
      <c r="C181" s="154"/>
      <c r="D181" s="154"/>
      <c r="E181" s="158">
        <f>G181+F181</f>
        <v>2148599</v>
      </c>
      <c r="F181" s="158">
        <f>I181</f>
        <v>448599</v>
      </c>
      <c r="G181" s="158">
        <f>M181</f>
        <v>1700000</v>
      </c>
      <c r="H181" s="158">
        <f>I181+M181</f>
        <v>2148599</v>
      </c>
      <c r="I181" s="158">
        <f>J181+K181+L181</f>
        <v>448599</v>
      </c>
      <c r="J181" s="154">
        <v>0</v>
      </c>
      <c r="K181" s="154">
        <v>0</v>
      </c>
      <c r="L181" s="154">
        <v>448599</v>
      </c>
      <c r="M181" s="158">
        <f>N181+O181+P181+Q181</f>
        <v>1700000</v>
      </c>
      <c r="N181" s="154">
        <v>0</v>
      </c>
      <c r="O181" s="154">
        <v>0</v>
      </c>
      <c r="P181" s="154">
        <v>0</v>
      </c>
      <c r="Q181" s="155">
        <v>1700000</v>
      </c>
      <c r="T181" s="54"/>
    </row>
    <row r="182" spans="1:20" s="8" customFormat="1" ht="29.25" customHeight="1" hidden="1" thickBot="1">
      <c r="A182" s="161"/>
      <c r="B182" s="162" t="s">
        <v>252</v>
      </c>
      <c r="C182" s="163"/>
      <c r="D182" s="163"/>
      <c r="E182" s="164">
        <f>G182+F182</f>
        <v>2145498</v>
      </c>
      <c r="F182" s="164">
        <f>I182</f>
        <v>445498</v>
      </c>
      <c r="G182" s="164">
        <f>M182</f>
        <v>1700000</v>
      </c>
      <c r="H182" s="164">
        <f>I182+M182</f>
        <v>2145498</v>
      </c>
      <c r="I182" s="164">
        <f>J182+K182+L182</f>
        <v>445498</v>
      </c>
      <c r="J182" s="163">
        <v>0</v>
      </c>
      <c r="K182" s="163">
        <v>0</v>
      </c>
      <c r="L182" s="163">
        <v>445498</v>
      </c>
      <c r="M182" s="164">
        <f>N182+O182+P182+Q182</f>
        <v>1700000</v>
      </c>
      <c r="N182" s="163">
        <v>0</v>
      </c>
      <c r="O182" s="163">
        <v>0</v>
      </c>
      <c r="P182" s="163"/>
      <c r="Q182" s="165">
        <v>1700000</v>
      </c>
      <c r="T182" s="54"/>
    </row>
    <row r="183" spans="1:20" s="8" customFormat="1" ht="29.25" customHeight="1" hidden="1" thickBot="1" thickTop="1">
      <c r="A183" s="141"/>
      <c r="B183" s="142" t="s">
        <v>253</v>
      </c>
      <c r="C183" s="143"/>
      <c r="D183" s="143"/>
      <c r="E183" s="144">
        <f aca="true" t="shared" si="32" ref="E183:Q183">E181-E182</f>
        <v>3101</v>
      </c>
      <c r="F183" s="144">
        <f t="shared" si="32"/>
        <v>3101</v>
      </c>
      <c r="G183" s="144">
        <f t="shared" si="32"/>
        <v>0</v>
      </c>
      <c r="H183" s="144">
        <f t="shared" si="32"/>
        <v>3101</v>
      </c>
      <c r="I183" s="144">
        <f t="shared" si="32"/>
        <v>3101</v>
      </c>
      <c r="J183" s="144">
        <f t="shared" si="32"/>
        <v>0</v>
      </c>
      <c r="K183" s="144">
        <f t="shared" si="32"/>
        <v>0</v>
      </c>
      <c r="L183" s="144">
        <f t="shared" si="32"/>
        <v>3101</v>
      </c>
      <c r="M183" s="144">
        <f t="shared" si="32"/>
        <v>0</v>
      </c>
      <c r="N183" s="144">
        <f t="shared" si="32"/>
        <v>0</v>
      </c>
      <c r="O183" s="144">
        <f t="shared" si="32"/>
        <v>0</v>
      </c>
      <c r="P183" s="144">
        <f t="shared" si="32"/>
        <v>0</v>
      </c>
      <c r="Q183" s="144">
        <f t="shared" si="32"/>
        <v>0</v>
      </c>
      <c r="T183" s="54"/>
    </row>
    <row r="184" spans="1:20" s="8" customFormat="1" ht="29.25" customHeight="1" hidden="1" thickTop="1">
      <c r="A184" s="139"/>
      <c r="B184" s="140"/>
      <c r="C184" s="145"/>
      <c r="D184" s="145"/>
      <c r="E184" s="146"/>
      <c r="F184" s="146"/>
      <c r="G184" s="146"/>
      <c r="H184" s="146"/>
      <c r="I184" s="146"/>
      <c r="J184" s="147"/>
      <c r="K184" s="147"/>
      <c r="L184" s="147"/>
      <c r="M184" s="146"/>
      <c r="N184" s="147"/>
      <c r="O184" s="147"/>
      <c r="P184" s="147"/>
      <c r="Q184" s="147"/>
      <c r="T184" s="54"/>
    </row>
    <row r="185" spans="1:20" s="8" customFormat="1" ht="29.25" customHeight="1" hidden="1">
      <c r="A185" s="468" t="s">
        <v>99</v>
      </c>
      <c r="B185" s="58" t="s">
        <v>129</v>
      </c>
      <c r="C185" s="59"/>
      <c r="D185" s="59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2"/>
      <c r="R185" s="7"/>
      <c r="S185" s="7"/>
      <c r="T185" s="7"/>
    </row>
    <row r="186" spans="1:20" s="8" customFormat="1" ht="29.25" customHeight="1" hidden="1">
      <c r="A186" s="469"/>
      <c r="B186" s="53" t="s">
        <v>222</v>
      </c>
      <c r="C186" s="65"/>
      <c r="D186" s="65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8"/>
      <c r="R186" s="7"/>
      <c r="S186" s="7"/>
      <c r="T186" s="7"/>
    </row>
    <row r="187" spans="1:20" s="8" customFormat="1" ht="29.25" customHeight="1" hidden="1">
      <c r="A187" s="469"/>
      <c r="B187" s="53" t="s">
        <v>223</v>
      </c>
      <c r="C187" s="65"/>
      <c r="D187" s="6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8"/>
      <c r="R187" s="7"/>
      <c r="S187" s="7"/>
      <c r="T187" s="7"/>
    </row>
    <row r="188" spans="1:20" s="8" customFormat="1" ht="29.25" customHeight="1" hidden="1">
      <c r="A188" s="469"/>
      <c r="B188" s="53" t="s">
        <v>15</v>
      </c>
      <c r="C188" s="65"/>
      <c r="D188" s="80" t="s">
        <v>97</v>
      </c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8"/>
      <c r="R188" s="7"/>
      <c r="S188" s="7"/>
      <c r="T188" s="7"/>
    </row>
    <row r="189" spans="1:20" s="8" customFormat="1" ht="18.75" customHeight="1" hidden="1">
      <c r="A189" s="469"/>
      <c r="B189" s="93" t="s">
        <v>228</v>
      </c>
      <c r="C189" s="66"/>
      <c r="D189" s="81"/>
      <c r="E189" s="94">
        <f>G189+F189</f>
        <v>4954549</v>
      </c>
      <c r="F189" s="94">
        <f>I189</f>
        <v>970101</v>
      </c>
      <c r="G189" s="94">
        <f>M189</f>
        <v>3984448</v>
      </c>
      <c r="H189" s="94">
        <f>I189+M189</f>
        <v>4954549</v>
      </c>
      <c r="I189" s="94">
        <f>J189+K189+L189</f>
        <v>970101</v>
      </c>
      <c r="J189" s="94">
        <f>SUM(J191:J191)</f>
        <v>0</v>
      </c>
      <c r="K189" s="94">
        <f>SUM(K191:K191)</f>
        <v>0</v>
      </c>
      <c r="L189" s="94">
        <f>L191+L190</f>
        <v>970101</v>
      </c>
      <c r="M189" s="94">
        <f>N189+O189+P189+Q189</f>
        <v>3984448</v>
      </c>
      <c r="N189" s="94">
        <f>SUM(N191:N191)</f>
        <v>0</v>
      </c>
      <c r="O189" s="94">
        <f>SUM(O191:O191)</f>
        <v>0</v>
      </c>
      <c r="P189" s="94">
        <f>SUM(P191:P191)</f>
        <v>0</v>
      </c>
      <c r="Q189" s="95">
        <f>Q191</f>
        <v>3984448</v>
      </c>
      <c r="R189" s="96"/>
      <c r="S189" s="96"/>
      <c r="T189" s="96" t="s">
        <v>254</v>
      </c>
    </row>
    <row r="190" spans="1:20" s="8" customFormat="1" ht="29.25" customHeight="1" hidden="1">
      <c r="A190" s="469"/>
      <c r="B190" s="55"/>
      <c r="C190" s="67"/>
      <c r="D190" s="67"/>
      <c r="E190" s="94"/>
      <c r="F190" s="94"/>
      <c r="G190" s="94"/>
      <c r="H190" s="94"/>
      <c r="I190" s="94"/>
      <c r="J190" s="97"/>
      <c r="K190" s="97"/>
      <c r="L190" s="97"/>
      <c r="M190" s="94"/>
      <c r="N190" s="97"/>
      <c r="O190" s="97"/>
      <c r="P190" s="97"/>
      <c r="Q190" s="98"/>
      <c r="R190" s="96"/>
      <c r="S190" s="96"/>
      <c r="T190" s="96"/>
    </row>
    <row r="191" spans="1:20" s="8" customFormat="1" ht="22.5" customHeight="1" hidden="1">
      <c r="A191" s="470"/>
      <c r="B191" s="56" t="s">
        <v>113</v>
      </c>
      <c r="C191" s="91"/>
      <c r="D191" s="91"/>
      <c r="E191" s="166">
        <f>G191+F191</f>
        <v>4954549</v>
      </c>
      <c r="F191" s="166">
        <f>I191</f>
        <v>970101</v>
      </c>
      <c r="G191" s="166">
        <f>M191</f>
        <v>3984448</v>
      </c>
      <c r="H191" s="166">
        <f>I191+M191</f>
        <v>4954549</v>
      </c>
      <c r="I191" s="166">
        <f>J191+K191+L191</f>
        <v>970101</v>
      </c>
      <c r="J191" s="167">
        <v>0</v>
      </c>
      <c r="K191" s="167">
        <v>0</v>
      </c>
      <c r="L191" s="167">
        <v>970101</v>
      </c>
      <c r="M191" s="166">
        <f>N191+O191+P191+Q191</f>
        <v>3984448</v>
      </c>
      <c r="N191" s="167">
        <v>0</v>
      </c>
      <c r="O191" s="167">
        <v>0</v>
      </c>
      <c r="P191" s="167">
        <v>0</v>
      </c>
      <c r="Q191" s="168">
        <v>3984448</v>
      </c>
      <c r="R191" s="96"/>
      <c r="S191" s="96"/>
      <c r="T191" s="96"/>
    </row>
    <row r="192" spans="1:20" s="8" customFormat="1" ht="19.5" customHeight="1" hidden="1" thickBot="1">
      <c r="A192" s="139"/>
      <c r="B192" s="140" t="s">
        <v>252</v>
      </c>
      <c r="C192" s="41"/>
      <c r="D192" s="41"/>
      <c r="E192" s="38">
        <f>G192+F192</f>
        <v>2483206</v>
      </c>
      <c r="F192" s="38">
        <f>I192</f>
        <v>486212</v>
      </c>
      <c r="G192" s="38">
        <f>M192</f>
        <v>1996994</v>
      </c>
      <c r="H192" s="38">
        <f>I192+M192</f>
        <v>2483206</v>
      </c>
      <c r="I192" s="38">
        <f>J192+K192+L192</f>
        <v>486212</v>
      </c>
      <c r="J192" s="41">
        <v>0</v>
      </c>
      <c r="K192" s="41">
        <v>0</v>
      </c>
      <c r="L192" s="41">
        <v>486212</v>
      </c>
      <c r="M192" s="38">
        <f>N192+O192+P192+Q192</f>
        <v>1996994</v>
      </c>
      <c r="N192" s="41">
        <v>0</v>
      </c>
      <c r="O192" s="41">
        <v>0</v>
      </c>
      <c r="P192" s="41"/>
      <c r="Q192" s="42">
        <v>1996994</v>
      </c>
      <c r="T192" s="54"/>
    </row>
    <row r="193" spans="1:20" s="8" customFormat="1" ht="29.25" customHeight="1" hidden="1" thickBot="1" thickTop="1">
      <c r="A193" s="141"/>
      <c r="B193" s="142" t="s">
        <v>253</v>
      </c>
      <c r="C193" s="143"/>
      <c r="D193" s="143"/>
      <c r="E193" s="144">
        <f aca="true" t="shared" si="33" ref="E193:Q193">E191-E192</f>
        <v>2471343</v>
      </c>
      <c r="F193" s="144">
        <f t="shared" si="33"/>
        <v>483889</v>
      </c>
      <c r="G193" s="144">
        <f t="shared" si="33"/>
        <v>1987454</v>
      </c>
      <c r="H193" s="144">
        <f t="shared" si="33"/>
        <v>2471343</v>
      </c>
      <c r="I193" s="144">
        <f t="shared" si="33"/>
        <v>483889</v>
      </c>
      <c r="J193" s="144">
        <f t="shared" si="33"/>
        <v>0</v>
      </c>
      <c r="K193" s="144">
        <f t="shared" si="33"/>
        <v>0</v>
      </c>
      <c r="L193" s="144">
        <f t="shared" si="33"/>
        <v>483889</v>
      </c>
      <c r="M193" s="144">
        <f t="shared" si="33"/>
        <v>1987454</v>
      </c>
      <c r="N193" s="144">
        <f t="shared" si="33"/>
        <v>0</v>
      </c>
      <c r="O193" s="144">
        <f t="shared" si="33"/>
        <v>0</v>
      </c>
      <c r="P193" s="144">
        <f t="shared" si="33"/>
        <v>0</v>
      </c>
      <c r="Q193" s="144">
        <f t="shared" si="33"/>
        <v>1987454</v>
      </c>
      <c r="T193" s="54"/>
    </row>
    <row r="194" spans="1:20" s="8" customFormat="1" ht="29.25" customHeight="1" hidden="1" thickTop="1">
      <c r="A194" s="139"/>
      <c r="B194" s="140"/>
      <c r="C194" s="145"/>
      <c r="D194" s="145"/>
      <c r="E194" s="146"/>
      <c r="F194" s="146"/>
      <c r="G194" s="146"/>
      <c r="H194" s="146"/>
      <c r="I194" s="146"/>
      <c r="J194" s="147"/>
      <c r="K194" s="147"/>
      <c r="L194" s="147"/>
      <c r="M194" s="146"/>
      <c r="N194" s="147"/>
      <c r="O194" s="147"/>
      <c r="P194" s="147"/>
      <c r="Q194" s="147"/>
      <c r="T194" s="54"/>
    </row>
    <row r="195" spans="1:20" s="8" customFormat="1" ht="29.25" customHeight="1" hidden="1">
      <c r="A195" s="474" t="s">
        <v>66</v>
      </c>
      <c r="B195" s="58" t="s">
        <v>116</v>
      </c>
      <c r="C195" s="59"/>
      <c r="D195" s="59"/>
      <c r="E195" s="60"/>
      <c r="F195" s="60"/>
      <c r="G195" s="60"/>
      <c r="H195" s="60"/>
      <c r="I195" s="60"/>
      <c r="J195" s="61"/>
      <c r="K195" s="61"/>
      <c r="L195" s="61"/>
      <c r="M195" s="60"/>
      <c r="N195" s="61"/>
      <c r="O195" s="61"/>
      <c r="P195" s="61"/>
      <c r="Q195" s="62"/>
      <c r="T195" s="54"/>
    </row>
    <row r="196" spans="1:20" s="8" customFormat="1" ht="29.25" customHeight="1" hidden="1">
      <c r="A196" s="461"/>
      <c r="B196" s="53" t="s">
        <v>120</v>
      </c>
      <c r="C196" s="65"/>
      <c r="D196" s="65"/>
      <c r="E196" s="66"/>
      <c r="F196" s="66"/>
      <c r="G196" s="66"/>
      <c r="H196" s="66"/>
      <c r="I196" s="66"/>
      <c r="J196" s="67"/>
      <c r="K196" s="67"/>
      <c r="L196" s="67"/>
      <c r="M196" s="66"/>
      <c r="N196" s="67"/>
      <c r="O196" s="67"/>
      <c r="P196" s="67"/>
      <c r="Q196" s="68"/>
      <c r="T196" s="54"/>
    </row>
    <row r="197" spans="1:20" s="8" customFormat="1" ht="29.25" customHeight="1" hidden="1">
      <c r="A197" s="461"/>
      <c r="B197" s="53" t="s">
        <v>225</v>
      </c>
      <c r="C197" s="65"/>
      <c r="D197" s="65"/>
      <c r="E197" s="66"/>
      <c r="F197" s="66"/>
      <c r="G197" s="66"/>
      <c r="H197" s="66"/>
      <c r="I197" s="66"/>
      <c r="J197" s="67"/>
      <c r="K197" s="67"/>
      <c r="L197" s="67"/>
      <c r="M197" s="66"/>
      <c r="N197" s="67"/>
      <c r="O197" s="67"/>
      <c r="P197" s="67"/>
      <c r="Q197" s="68"/>
      <c r="T197" s="54"/>
    </row>
    <row r="198" spans="1:20" s="8" customFormat="1" ht="29.25" customHeight="1" hidden="1">
      <c r="A198" s="461"/>
      <c r="B198" s="53" t="s">
        <v>12</v>
      </c>
      <c r="C198" s="65">
        <v>40</v>
      </c>
      <c r="D198" s="65" t="s">
        <v>111</v>
      </c>
      <c r="E198" s="66"/>
      <c r="F198" s="66"/>
      <c r="G198" s="66"/>
      <c r="H198" s="66"/>
      <c r="I198" s="66"/>
      <c r="J198" s="67"/>
      <c r="K198" s="67"/>
      <c r="L198" s="67"/>
      <c r="M198" s="66"/>
      <c r="N198" s="67"/>
      <c r="O198" s="67"/>
      <c r="P198" s="67"/>
      <c r="Q198" s="68"/>
      <c r="T198" s="54"/>
    </row>
    <row r="199" spans="1:20" s="8" customFormat="1" ht="29.25" customHeight="1" hidden="1">
      <c r="A199" s="461"/>
      <c r="B199" s="69" t="s">
        <v>226</v>
      </c>
      <c r="C199" s="70"/>
      <c r="D199" s="71"/>
      <c r="E199" s="66">
        <f aca="true" t="shared" si="34" ref="E199:O199">E201</f>
        <v>2462840</v>
      </c>
      <c r="F199" s="66">
        <f t="shared" si="34"/>
        <v>1405790</v>
      </c>
      <c r="G199" s="66">
        <f t="shared" si="34"/>
        <v>1057050</v>
      </c>
      <c r="H199" s="66">
        <f t="shared" si="34"/>
        <v>2462840</v>
      </c>
      <c r="I199" s="66">
        <f t="shared" si="34"/>
        <v>1405790</v>
      </c>
      <c r="J199" s="66">
        <f t="shared" si="34"/>
        <v>0</v>
      </c>
      <c r="K199" s="66">
        <f t="shared" si="34"/>
        <v>0</v>
      </c>
      <c r="L199" s="66">
        <f t="shared" si="34"/>
        <v>1405790</v>
      </c>
      <c r="M199" s="66">
        <f t="shared" si="34"/>
        <v>1057050</v>
      </c>
      <c r="N199" s="66">
        <f t="shared" si="34"/>
        <v>0</v>
      </c>
      <c r="O199" s="66">
        <f t="shared" si="34"/>
        <v>0</v>
      </c>
      <c r="P199" s="66"/>
      <c r="Q199" s="72">
        <v>1057050</v>
      </c>
      <c r="T199" s="54"/>
    </row>
    <row r="200" spans="1:20" s="8" customFormat="1" ht="29.25" customHeight="1" hidden="1">
      <c r="A200" s="461"/>
      <c r="B200" s="69"/>
      <c r="C200" s="73"/>
      <c r="D200" s="73"/>
      <c r="E200" s="74"/>
      <c r="F200" s="74"/>
      <c r="G200" s="74"/>
      <c r="H200" s="74"/>
      <c r="I200" s="74"/>
      <c r="J200" s="75"/>
      <c r="K200" s="75"/>
      <c r="L200" s="74"/>
      <c r="M200" s="74"/>
      <c r="N200" s="75"/>
      <c r="O200" s="75"/>
      <c r="P200" s="75"/>
      <c r="Q200" s="76"/>
      <c r="T200" s="54"/>
    </row>
    <row r="201" spans="1:20" s="8" customFormat="1" ht="29.25" customHeight="1" hidden="1">
      <c r="A201" s="486"/>
      <c r="B201" s="77">
        <v>2009</v>
      </c>
      <c r="C201" s="78"/>
      <c r="D201" s="78"/>
      <c r="E201" s="169">
        <v>2462840</v>
      </c>
      <c r="F201" s="169">
        <v>1405790</v>
      </c>
      <c r="G201" s="169">
        <v>1057050</v>
      </c>
      <c r="H201" s="169">
        <v>2462840</v>
      </c>
      <c r="I201" s="169">
        <v>1405790</v>
      </c>
      <c r="J201" s="170">
        <v>0</v>
      </c>
      <c r="K201" s="170">
        <v>0</v>
      </c>
      <c r="L201" s="169">
        <v>1405790</v>
      </c>
      <c r="M201" s="169">
        <v>1057050</v>
      </c>
      <c r="N201" s="170">
        <v>0</v>
      </c>
      <c r="O201" s="170">
        <v>0</v>
      </c>
      <c r="P201" s="170"/>
      <c r="Q201" s="171">
        <v>1057050</v>
      </c>
      <c r="T201" s="54"/>
    </row>
    <row r="202" spans="1:20" s="8" customFormat="1" ht="29.25" customHeight="1" hidden="1" thickBot="1">
      <c r="A202" s="139"/>
      <c r="B202" s="140" t="s">
        <v>252</v>
      </c>
      <c r="C202" s="41"/>
      <c r="D202" s="41"/>
      <c r="E202" s="38">
        <f>G202+F202</f>
        <v>2699406</v>
      </c>
      <c r="F202" s="38">
        <f>I202</f>
        <v>806300</v>
      </c>
      <c r="G202" s="38">
        <f>M202</f>
        <v>1893106</v>
      </c>
      <c r="H202" s="38">
        <f>I202+M202</f>
        <v>2699406</v>
      </c>
      <c r="I202" s="38">
        <f>J202+K202+L202</f>
        <v>806300</v>
      </c>
      <c r="J202" s="41">
        <v>0</v>
      </c>
      <c r="K202" s="41">
        <v>0</v>
      </c>
      <c r="L202" s="41">
        <v>806300</v>
      </c>
      <c r="M202" s="38">
        <f>N202+O202+P202+Q202</f>
        <v>1893106</v>
      </c>
      <c r="N202" s="41">
        <v>0</v>
      </c>
      <c r="O202" s="41">
        <v>0</v>
      </c>
      <c r="P202" s="41"/>
      <c r="Q202" s="42">
        <v>1893106</v>
      </c>
      <c r="T202" s="54"/>
    </row>
    <row r="203" spans="1:20" s="8" customFormat="1" ht="29.25" customHeight="1" hidden="1" thickBot="1" thickTop="1">
      <c r="A203" s="141"/>
      <c r="B203" s="142" t="s">
        <v>253</v>
      </c>
      <c r="C203" s="143"/>
      <c r="D203" s="143"/>
      <c r="E203" s="144">
        <f aca="true" t="shared" si="35" ref="E203:Q203">E201-E202</f>
        <v>-236566</v>
      </c>
      <c r="F203" s="144">
        <f t="shared" si="35"/>
        <v>599490</v>
      </c>
      <c r="G203" s="144">
        <f t="shared" si="35"/>
        <v>-836056</v>
      </c>
      <c r="H203" s="144">
        <f t="shared" si="35"/>
        <v>-236566</v>
      </c>
      <c r="I203" s="144">
        <f t="shared" si="35"/>
        <v>599490</v>
      </c>
      <c r="J203" s="144">
        <f t="shared" si="35"/>
        <v>0</v>
      </c>
      <c r="K203" s="144">
        <f t="shared" si="35"/>
        <v>0</v>
      </c>
      <c r="L203" s="144">
        <f t="shared" si="35"/>
        <v>599490</v>
      </c>
      <c r="M203" s="144">
        <f t="shared" si="35"/>
        <v>-836056</v>
      </c>
      <c r="N203" s="144">
        <f t="shared" si="35"/>
        <v>0</v>
      </c>
      <c r="O203" s="144">
        <f t="shared" si="35"/>
        <v>0</v>
      </c>
      <c r="P203" s="144">
        <f t="shared" si="35"/>
        <v>0</v>
      </c>
      <c r="Q203" s="144">
        <f t="shared" si="35"/>
        <v>-836056</v>
      </c>
      <c r="T203" s="54"/>
    </row>
    <row r="204" spans="1:20" s="8" customFormat="1" ht="29.25" customHeight="1" hidden="1" thickTop="1">
      <c r="A204" s="139"/>
      <c r="B204" s="140"/>
      <c r="C204" s="145"/>
      <c r="D204" s="145"/>
      <c r="E204" s="146"/>
      <c r="F204" s="146"/>
      <c r="G204" s="146"/>
      <c r="H204" s="146"/>
      <c r="I204" s="146"/>
      <c r="J204" s="147"/>
      <c r="K204" s="147"/>
      <c r="L204" s="147"/>
      <c r="M204" s="146"/>
      <c r="N204" s="147"/>
      <c r="O204" s="147"/>
      <c r="P204" s="147"/>
      <c r="Q204" s="147"/>
      <c r="T204" s="54"/>
    </row>
    <row r="205" spans="1:20" s="8" customFormat="1" ht="29.25" customHeight="1" hidden="1">
      <c r="A205" s="139"/>
      <c r="B205" s="140"/>
      <c r="C205" s="145"/>
      <c r="D205" s="145"/>
      <c r="E205" s="146"/>
      <c r="F205" s="146"/>
      <c r="G205" s="146"/>
      <c r="H205" s="146"/>
      <c r="I205" s="146"/>
      <c r="J205" s="147"/>
      <c r="K205" s="147"/>
      <c r="L205" s="147"/>
      <c r="M205" s="146"/>
      <c r="N205" s="147"/>
      <c r="O205" s="147"/>
      <c r="P205" s="147"/>
      <c r="Q205" s="147"/>
      <c r="T205" s="54"/>
    </row>
    <row r="206" spans="1:20" s="8" customFormat="1" ht="29.25" customHeight="1" hidden="1">
      <c r="A206" s="139"/>
      <c r="B206" s="140"/>
      <c r="C206" s="145"/>
      <c r="D206" s="145"/>
      <c r="E206" s="146"/>
      <c r="F206" s="146"/>
      <c r="G206" s="146"/>
      <c r="H206" s="146"/>
      <c r="I206" s="146"/>
      <c r="J206" s="147"/>
      <c r="K206" s="147"/>
      <c r="L206" s="147"/>
      <c r="M206" s="146"/>
      <c r="N206" s="147"/>
      <c r="O206" s="147"/>
      <c r="P206" s="147"/>
      <c r="Q206" s="147"/>
      <c r="T206" s="54"/>
    </row>
    <row r="207" spans="1:20" s="8" customFormat="1" ht="29.25" customHeight="1" hidden="1">
      <c r="A207" s="131"/>
      <c r="B207" s="131"/>
      <c r="C207" s="131"/>
      <c r="D207" s="131"/>
      <c r="E207" s="132"/>
      <c r="F207" s="132" t="s">
        <v>255</v>
      </c>
      <c r="G207" s="132">
        <v>8</v>
      </c>
      <c r="H207" s="132" t="s">
        <v>256</v>
      </c>
      <c r="I207" s="132"/>
      <c r="J207" s="132"/>
      <c r="K207" s="132"/>
      <c r="L207" s="147"/>
      <c r="M207" s="146"/>
      <c r="N207" s="147"/>
      <c r="O207" s="147"/>
      <c r="P207" s="147"/>
      <c r="Q207" s="147"/>
      <c r="T207" s="54"/>
    </row>
    <row r="208" spans="1:20" s="8" customFormat="1" ht="29.25" customHeight="1" hidden="1">
      <c r="A208" s="7"/>
      <c r="B208" s="96" t="s">
        <v>257</v>
      </c>
      <c r="C208" s="96"/>
      <c r="D208" s="96"/>
      <c r="E208" s="172"/>
      <c r="F208" s="173" t="e">
        <f>F17+#REF!+F24+F32+#REF!+F54+#REF!+#REF!+#REF!+#REF!+#REF!+F63+F70+#REF!+#REF!+F77+F84+F91+F98</f>
        <v>#REF!</v>
      </c>
      <c r="G208" s="485" t="e">
        <f>G17+#REF!+G24+G32+#REF!+G54+#REF!+#REF!+#REF!+#REF!+#REF!+G63+G70+#REF!+#REF!+G77+G84+G91+G98</f>
        <v>#REF!</v>
      </c>
      <c r="H208" s="485"/>
      <c r="I208" s="174"/>
      <c r="J208" s="7"/>
      <c r="K208" s="7"/>
      <c r="L208" s="147"/>
      <c r="M208" s="146"/>
      <c r="N208" s="147"/>
      <c r="O208" s="147"/>
      <c r="P208" s="147"/>
      <c r="Q208" s="147"/>
      <c r="T208" s="54"/>
    </row>
    <row r="209" spans="1:20" s="8" customFormat="1" ht="29.25" customHeight="1" hidden="1">
      <c r="A209" s="16"/>
      <c r="B209" s="175" t="s">
        <v>258</v>
      </c>
      <c r="C209" s="175"/>
      <c r="D209" s="175"/>
      <c r="E209" s="175" t="s">
        <v>259</v>
      </c>
      <c r="F209" s="176">
        <v>2791638</v>
      </c>
      <c r="G209" s="491">
        <v>12184243</v>
      </c>
      <c r="H209" s="492"/>
      <c r="I209" s="175" t="s">
        <v>137</v>
      </c>
      <c r="J209" s="16"/>
      <c r="K209" s="7"/>
      <c r="L209" s="147"/>
      <c r="M209" s="146"/>
      <c r="N209" s="147"/>
      <c r="O209" s="147"/>
      <c r="P209" s="147"/>
      <c r="Q209" s="147"/>
      <c r="T209" s="54"/>
    </row>
    <row r="210" spans="1:20" s="8" customFormat="1" ht="29.25" customHeight="1" hidden="1">
      <c r="A210" s="12"/>
      <c r="B210" s="177"/>
      <c r="C210" s="177"/>
      <c r="D210" s="177"/>
      <c r="E210" s="178"/>
      <c r="F210" s="179" t="e">
        <f>F208-F209</f>
        <v>#REF!</v>
      </c>
      <c r="G210" s="481">
        <f>G189</f>
        <v>3984448</v>
      </c>
      <c r="H210" s="481"/>
      <c r="I210" s="178"/>
      <c r="J210" s="12"/>
      <c r="K210" s="7"/>
      <c r="L210" s="147"/>
      <c r="M210" s="146"/>
      <c r="N210" s="147"/>
      <c r="O210" s="147"/>
      <c r="P210" s="147"/>
      <c r="Q210" s="147"/>
      <c r="T210" s="54"/>
    </row>
    <row r="211" spans="1:20" s="8" customFormat="1" ht="29.25" customHeight="1" hidden="1">
      <c r="A211" s="12"/>
      <c r="B211" s="177"/>
      <c r="C211" s="177"/>
      <c r="D211" s="177"/>
      <c r="E211" s="177"/>
      <c r="F211" s="179"/>
      <c r="G211" s="482">
        <f>G209-G210</f>
        <v>8199795</v>
      </c>
      <c r="H211" s="483"/>
      <c r="I211" s="180" t="s">
        <v>260</v>
      </c>
      <c r="J211" s="517" t="e">
        <f>G186+G181+G174+G167+G92+G85+#REF!</f>
        <v>#REF!</v>
      </c>
      <c r="K211" s="517"/>
      <c r="L211" s="147"/>
      <c r="M211" s="146"/>
      <c r="N211" s="147"/>
      <c r="O211" s="147"/>
      <c r="P211" s="147"/>
      <c r="Q211" s="147"/>
      <c r="T211" s="54"/>
    </row>
    <row r="212" spans="1:20" s="8" customFormat="1" ht="29.25" customHeight="1" hidden="1">
      <c r="A212" s="7"/>
      <c r="B212" s="7"/>
      <c r="C212" s="7"/>
      <c r="D212" s="7"/>
      <c r="E212" s="7"/>
      <c r="F212" s="173">
        <f>SUM(F215:F216)</f>
        <v>346024</v>
      </c>
      <c r="G212" s="484" t="e">
        <f>G208-G209</f>
        <v>#REF!</v>
      </c>
      <c r="H212" s="484"/>
      <c r="I212" s="50" t="e">
        <f>I210-I211</f>
        <v>#VALUE!</v>
      </c>
      <c r="J212" s="7"/>
      <c r="K212" s="7"/>
      <c r="L212" s="147"/>
      <c r="M212" s="146"/>
      <c r="N212" s="147"/>
      <c r="O212" s="147"/>
      <c r="P212" s="147"/>
      <c r="Q212" s="147"/>
      <c r="T212" s="54"/>
    </row>
    <row r="213" spans="1:20" s="8" customFormat="1" ht="29.25" customHeight="1" hidden="1">
      <c r="A213" s="7"/>
      <c r="B213" s="7"/>
      <c r="C213" s="7"/>
      <c r="D213" s="7"/>
      <c r="E213" s="181" t="e">
        <f>F212-F210</f>
        <v>#REF!</v>
      </c>
      <c r="F213" s="173"/>
      <c r="G213" s="480"/>
      <c r="H213" s="480"/>
      <c r="I213" s="182"/>
      <c r="J213" s="7"/>
      <c r="K213" s="7"/>
      <c r="L213" s="147"/>
      <c r="M213" s="146"/>
      <c r="N213" s="147"/>
      <c r="O213" s="147"/>
      <c r="P213" s="147"/>
      <c r="Q213" s="147"/>
      <c r="T213" s="54"/>
    </row>
    <row r="214" spans="1:20" s="8" customFormat="1" ht="29.25" customHeight="1" hidden="1">
      <c r="A214" s="7"/>
      <c r="B214" s="7"/>
      <c r="C214" s="7"/>
      <c r="D214" s="7"/>
      <c r="E214" s="7"/>
      <c r="F214" s="173"/>
      <c r="G214" s="480"/>
      <c r="H214" s="480"/>
      <c r="I214" s="182"/>
      <c r="J214" s="7"/>
      <c r="K214" s="7"/>
      <c r="L214" s="147"/>
      <c r="M214" s="146"/>
      <c r="N214" s="147"/>
      <c r="O214" s="147"/>
      <c r="P214" s="147"/>
      <c r="Q214" s="147"/>
      <c r="T214" s="54"/>
    </row>
    <row r="215" spans="1:20" s="8" customFormat="1" ht="29.25" customHeight="1" hidden="1">
      <c r="A215" s="7"/>
      <c r="B215" s="7"/>
      <c r="C215" s="7"/>
      <c r="D215" s="7"/>
      <c r="E215" s="7"/>
      <c r="F215" s="183">
        <f>F32</f>
        <v>315929</v>
      </c>
      <c r="G215" s="7" t="s">
        <v>261</v>
      </c>
      <c r="H215" s="7"/>
      <c r="I215" s="7"/>
      <c r="J215" s="7"/>
      <c r="K215" s="7"/>
      <c r="L215" s="147"/>
      <c r="M215" s="146"/>
      <c r="N215" s="147"/>
      <c r="O215" s="147"/>
      <c r="P215" s="147"/>
      <c r="Q215" s="147"/>
      <c r="T215" s="54"/>
    </row>
    <row r="216" spans="1:20" s="8" customFormat="1" ht="29.25" customHeight="1" hidden="1">
      <c r="A216" s="7"/>
      <c r="B216" s="7"/>
      <c r="C216" s="7"/>
      <c r="D216" s="96"/>
      <c r="E216" s="96"/>
      <c r="F216" s="183">
        <f>F63</f>
        <v>30095</v>
      </c>
      <c r="G216" s="63" t="s">
        <v>0</v>
      </c>
      <c r="H216" s="96"/>
      <c r="I216" s="96"/>
      <c r="J216" s="96"/>
      <c r="K216" s="7"/>
      <c r="L216" s="147"/>
      <c r="M216" s="146"/>
      <c r="N216" s="147"/>
      <c r="O216" s="147"/>
      <c r="P216" s="147"/>
      <c r="Q216" s="147"/>
      <c r="T216" s="54"/>
    </row>
    <row r="217" spans="1:20" s="8" customFormat="1" ht="29.25" customHeight="1" hidden="1">
      <c r="A217" s="7"/>
      <c r="B217" s="7"/>
      <c r="C217" s="7"/>
      <c r="D217" s="96"/>
      <c r="E217" s="96"/>
      <c r="F217" s="183"/>
      <c r="G217" s="63"/>
      <c r="H217" s="96"/>
      <c r="I217" s="96"/>
      <c r="J217" s="96"/>
      <c r="K217" s="7"/>
      <c r="L217" s="147"/>
      <c r="M217" s="146"/>
      <c r="N217" s="147"/>
      <c r="O217" s="147"/>
      <c r="P217" s="147"/>
      <c r="Q217" s="147"/>
      <c r="T217" s="54"/>
    </row>
    <row r="218" spans="1:20" s="8" customFormat="1" ht="29.25" customHeight="1" hidden="1">
      <c r="A218" s="139"/>
      <c r="B218" s="140"/>
      <c r="C218" s="145"/>
      <c r="D218" s="145"/>
      <c r="E218" s="146"/>
      <c r="F218" s="146"/>
      <c r="G218" s="146"/>
      <c r="H218" s="146"/>
      <c r="I218" s="146"/>
      <c r="J218" s="147"/>
      <c r="K218" s="147"/>
      <c r="L218" s="147"/>
      <c r="M218" s="146"/>
      <c r="N218" s="147"/>
      <c r="O218" s="147"/>
      <c r="P218" s="147"/>
      <c r="Q218" s="147"/>
      <c r="T218" s="54"/>
    </row>
    <row r="219" spans="1:20" s="8" customFormat="1" ht="29.25" customHeight="1" hidden="1">
      <c r="A219" s="139"/>
      <c r="B219" s="140"/>
      <c r="C219" s="145"/>
      <c r="D219" s="145"/>
      <c r="E219" s="146"/>
      <c r="F219" s="146"/>
      <c r="G219" s="146"/>
      <c r="H219" s="146"/>
      <c r="I219" s="146"/>
      <c r="J219" s="147"/>
      <c r="K219" s="147"/>
      <c r="L219" s="147"/>
      <c r="M219" s="146"/>
      <c r="N219" s="147"/>
      <c r="O219" s="147"/>
      <c r="P219" s="147"/>
      <c r="Q219" s="147"/>
      <c r="T219" s="54"/>
    </row>
    <row r="220" spans="1:20" s="8" customFormat="1" ht="29.25" customHeight="1" hidden="1">
      <c r="A220" s="139"/>
      <c r="B220" s="140"/>
      <c r="C220" s="145"/>
      <c r="D220" s="145"/>
      <c r="E220" s="146"/>
      <c r="F220" s="146"/>
      <c r="G220" s="146"/>
      <c r="H220" s="146"/>
      <c r="I220" s="146"/>
      <c r="J220" s="147"/>
      <c r="K220" s="147"/>
      <c r="L220" s="147"/>
      <c r="M220" s="146"/>
      <c r="N220" s="147"/>
      <c r="O220" s="147"/>
      <c r="P220" s="147"/>
      <c r="Q220" s="147"/>
      <c r="T220" s="54"/>
    </row>
    <row r="221" spans="1:20" s="8" customFormat="1" ht="29.25" customHeight="1" hidden="1">
      <c r="A221" s="139"/>
      <c r="B221" s="140"/>
      <c r="C221" s="145"/>
      <c r="D221" s="145"/>
      <c r="E221" s="146"/>
      <c r="F221" s="146"/>
      <c r="G221" s="146"/>
      <c r="H221" s="146"/>
      <c r="I221" s="146"/>
      <c r="J221" s="147"/>
      <c r="K221" s="147"/>
      <c r="L221" s="147"/>
      <c r="M221" s="146"/>
      <c r="N221" s="147"/>
      <c r="O221" s="147"/>
      <c r="P221" s="147"/>
      <c r="Q221" s="147"/>
      <c r="T221" s="54"/>
    </row>
    <row r="222" spans="1:20" s="8" customFormat="1" ht="29.25" customHeight="1" hidden="1">
      <c r="A222" s="139"/>
      <c r="B222" s="140"/>
      <c r="C222" s="145"/>
      <c r="D222" s="145"/>
      <c r="E222" s="146"/>
      <c r="F222" s="146"/>
      <c r="G222" s="146"/>
      <c r="H222" s="146"/>
      <c r="I222" s="146"/>
      <c r="J222" s="147"/>
      <c r="K222" s="147"/>
      <c r="L222" s="147"/>
      <c r="M222" s="146"/>
      <c r="N222" s="147"/>
      <c r="O222" s="147"/>
      <c r="P222" s="147"/>
      <c r="Q222" s="147"/>
      <c r="T222" s="54"/>
    </row>
    <row r="223" spans="1:20" s="8" customFormat="1" ht="29.25" customHeight="1" hidden="1">
      <c r="A223" s="139"/>
      <c r="B223" s="140"/>
      <c r="C223" s="145"/>
      <c r="D223" s="145"/>
      <c r="E223" s="146"/>
      <c r="F223" s="146"/>
      <c r="G223" s="146"/>
      <c r="H223" s="146"/>
      <c r="I223" s="146"/>
      <c r="J223" s="147"/>
      <c r="K223" s="147"/>
      <c r="L223" s="147"/>
      <c r="M223" s="146"/>
      <c r="N223" s="147"/>
      <c r="O223" s="147"/>
      <c r="P223" s="147"/>
      <c r="Q223" s="147"/>
      <c r="T223" s="54"/>
    </row>
    <row r="224" spans="1:20" s="8" customFormat="1" ht="29.25" customHeight="1" hidden="1">
      <c r="A224" s="139"/>
      <c r="B224" s="140"/>
      <c r="C224" s="145"/>
      <c r="D224" s="145"/>
      <c r="E224" s="146"/>
      <c r="F224" s="146"/>
      <c r="G224" s="146"/>
      <c r="H224" s="146"/>
      <c r="I224" s="146"/>
      <c r="J224" s="147"/>
      <c r="K224" s="147"/>
      <c r="L224" s="147"/>
      <c r="M224" s="146"/>
      <c r="N224" s="147"/>
      <c r="O224" s="147"/>
      <c r="P224" s="147"/>
      <c r="Q224" s="147"/>
      <c r="T224" s="54"/>
    </row>
    <row r="225" spans="1:20" s="8" customFormat="1" ht="29.25" customHeight="1" hidden="1">
      <c r="A225" s="139"/>
      <c r="B225" s="140"/>
      <c r="C225" s="145"/>
      <c r="D225" s="145"/>
      <c r="E225" s="146"/>
      <c r="F225" s="146"/>
      <c r="G225" s="146"/>
      <c r="H225" s="146"/>
      <c r="I225" s="146"/>
      <c r="J225" s="147"/>
      <c r="K225" s="147"/>
      <c r="L225" s="147"/>
      <c r="M225" s="146"/>
      <c r="N225" s="147"/>
      <c r="O225" s="147"/>
      <c r="P225" s="147"/>
      <c r="Q225" s="147"/>
      <c r="T225" s="54"/>
    </row>
    <row r="226" spans="1:20" s="8" customFormat="1" ht="29.25" customHeight="1" hidden="1">
      <c r="A226" s="139"/>
      <c r="B226" s="140"/>
      <c r="C226" s="145"/>
      <c r="D226" s="145"/>
      <c r="E226" s="146"/>
      <c r="F226" s="146"/>
      <c r="G226" s="146"/>
      <c r="H226" s="146"/>
      <c r="I226" s="146"/>
      <c r="J226" s="147"/>
      <c r="K226" s="147"/>
      <c r="L226" s="147"/>
      <c r="M226" s="146"/>
      <c r="N226" s="147"/>
      <c r="O226" s="147"/>
      <c r="P226" s="147"/>
      <c r="Q226" s="147"/>
      <c r="T226" s="54"/>
    </row>
    <row r="227" spans="1:20" s="8" customFormat="1" ht="29.25" customHeight="1" thickBot="1" thickTop="1">
      <c r="A227" s="489" t="s">
        <v>208</v>
      </c>
      <c r="B227" s="490"/>
      <c r="C227" s="487"/>
      <c r="D227" s="488"/>
      <c r="E227" s="144">
        <f>E140+E127+E120+E113+E106+E99+E92+E85+E78+E71+E64+E53+E45+E38+E32+E25+E17+E134+E147+E154</f>
        <v>12775663</v>
      </c>
      <c r="F227" s="144">
        <f aca="true" t="shared" si="36" ref="F227:Q227">F140+F127+F120+F113+F106+F99+F92+F85+F78+F71+F64+F53+F45+F38+F32+F25+F17+F134+F147+F154</f>
        <v>1948839</v>
      </c>
      <c r="G227" s="144">
        <f t="shared" si="36"/>
        <v>10826824</v>
      </c>
      <c r="H227" s="144">
        <f t="shared" si="36"/>
        <v>12775663</v>
      </c>
      <c r="I227" s="144">
        <f t="shared" si="36"/>
        <v>1948839</v>
      </c>
      <c r="J227" s="144">
        <f t="shared" si="36"/>
        <v>0</v>
      </c>
      <c r="K227" s="144">
        <f t="shared" si="36"/>
        <v>0</v>
      </c>
      <c r="L227" s="144">
        <f t="shared" si="36"/>
        <v>1948839</v>
      </c>
      <c r="M227" s="144">
        <f t="shared" si="36"/>
        <v>10826824</v>
      </c>
      <c r="N227" s="144">
        <f t="shared" si="36"/>
        <v>0</v>
      </c>
      <c r="O227" s="144">
        <f t="shared" si="36"/>
        <v>0</v>
      </c>
      <c r="P227" s="144">
        <f t="shared" si="36"/>
        <v>0</v>
      </c>
      <c r="Q227" s="144">
        <f t="shared" si="36"/>
        <v>10826824</v>
      </c>
      <c r="R227" s="144">
        <f>R140+R127+R120+R113+R106+R99+R92+R85+R78+R71+R64+R53+R45+R38+R32+R25+R17</f>
        <v>0</v>
      </c>
      <c r="S227" s="144">
        <f>S140+S127+S120+S113+S106+S99+S92+S85+S78+S71+S64+S53+S45+S38+S32+S25+S17</f>
        <v>0</v>
      </c>
      <c r="T227" s="54"/>
    </row>
    <row r="228" spans="1:20" s="8" customFormat="1" ht="29.25" customHeight="1" thickBot="1" thickTop="1">
      <c r="A228" s="489" t="s">
        <v>173</v>
      </c>
      <c r="B228" s="490"/>
      <c r="C228" s="487"/>
      <c r="D228" s="488"/>
      <c r="E228" s="306">
        <f>F228+G228</f>
        <v>12745213</v>
      </c>
      <c r="F228" s="306">
        <f>I228</f>
        <v>1918389</v>
      </c>
      <c r="G228" s="306">
        <f>M228</f>
        <v>10826824</v>
      </c>
      <c r="H228" s="306">
        <f>I228+M228</f>
        <v>12745213</v>
      </c>
      <c r="I228" s="306">
        <f>L228</f>
        <v>1918389</v>
      </c>
      <c r="J228" s="306">
        <f aca="true" t="shared" si="37" ref="J228:S228">J140+J134+J127+J120+J113+J106+J99+J92+J85+J78+J71+J53+J45+J38+J32+J25+J17</f>
        <v>0</v>
      </c>
      <c r="K228" s="306">
        <f t="shared" si="37"/>
        <v>0</v>
      </c>
      <c r="L228" s="306">
        <f>L140+L134+L127+L120+L113+L106+L99+L92+L85+L78+L71+L53+L45+L38+L32+L25+L17+L147+L154</f>
        <v>1918389</v>
      </c>
      <c r="M228" s="306">
        <f>Q228</f>
        <v>10826824</v>
      </c>
      <c r="N228" s="306">
        <f t="shared" si="37"/>
        <v>0</v>
      </c>
      <c r="O228" s="306">
        <f t="shared" si="37"/>
        <v>0</v>
      </c>
      <c r="P228" s="306">
        <f t="shared" si="37"/>
        <v>0</v>
      </c>
      <c r="Q228" s="306">
        <f>Q147+Q140+Q134+Q127+Q120+Q113+Q106+Q99+Q92+Q85+Q71+Q64+Q53+Q45+Q38+Q32+Q25+Q17+Q154</f>
        <v>10826824</v>
      </c>
      <c r="R228" s="306">
        <f t="shared" si="37"/>
        <v>0</v>
      </c>
      <c r="S228" s="306">
        <f t="shared" si="37"/>
        <v>0</v>
      </c>
      <c r="T228" s="54"/>
    </row>
    <row r="229" spans="1:20" s="8" customFormat="1" ht="29.25" customHeight="1" thickTop="1">
      <c r="A229" s="139"/>
      <c r="B229" s="140"/>
      <c r="C229" s="145"/>
      <c r="D229" s="145"/>
      <c r="E229" s="146"/>
      <c r="F229" s="146"/>
      <c r="G229" s="146"/>
      <c r="H229" s="146"/>
      <c r="I229" s="146"/>
      <c r="J229" s="147"/>
      <c r="K229" s="147"/>
      <c r="L229" s="147"/>
      <c r="M229" s="146"/>
      <c r="N229" s="147">
        <f>M228-Q228</f>
        <v>0</v>
      </c>
      <c r="O229" s="147"/>
      <c r="P229" s="147"/>
      <c r="Q229" s="147"/>
      <c r="T229" s="54"/>
    </row>
    <row r="230" spans="1:20" s="8" customFormat="1" ht="29.25" customHeight="1">
      <c r="A230" s="139"/>
      <c r="B230" s="140"/>
      <c r="C230" s="145"/>
      <c r="D230" s="145"/>
      <c r="E230" s="146"/>
      <c r="F230" s="146"/>
      <c r="G230" s="146"/>
      <c r="H230" s="146"/>
      <c r="I230" s="146"/>
      <c r="J230" s="147"/>
      <c r="K230" s="147"/>
      <c r="L230" s="147"/>
      <c r="M230" s="146"/>
      <c r="N230" s="147"/>
      <c r="O230" s="147"/>
      <c r="P230" s="147"/>
      <c r="Q230" s="147"/>
      <c r="T230" s="54"/>
    </row>
    <row r="231" spans="1:20" s="8" customFormat="1" ht="29.25" customHeight="1">
      <c r="A231" s="139"/>
      <c r="B231" s="140"/>
      <c r="C231" s="145"/>
      <c r="D231" s="145"/>
      <c r="E231" s="146"/>
      <c r="F231" s="146"/>
      <c r="G231" s="146"/>
      <c r="H231" s="146"/>
      <c r="I231" s="146"/>
      <c r="J231" s="147"/>
      <c r="K231" s="147"/>
      <c r="L231" s="147"/>
      <c r="M231" s="146"/>
      <c r="N231" s="147"/>
      <c r="O231" s="147"/>
      <c r="P231" s="147"/>
      <c r="Q231" s="147"/>
      <c r="T231" s="54"/>
    </row>
    <row r="232" spans="1:20" s="8" customFormat="1" ht="29.25" customHeight="1">
      <c r="A232" s="139"/>
      <c r="B232" s="140"/>
      <c r="C232" s="145"/>
      <c r="D232" s="145"/>
      <c r="E232" s="146"/>
      <c r="F232" s="146"/>
      <c r="G232" s="146"/>
      <c r="H232" s="146"/>
      <c r="I232" s="146"/>
      <c r="J232" s="147"/>
      <c r="K232" s="147"/>
      <c r="L232" s="147"/>
      <c r="M232" s="146"/>
      <c r="N232" s="147"/>
      <c r="O232" s="147"/>
      <c r="P232" s="147"/>
      <c r="Q232" s="147"/>
      <c r="T232" s="54"/>
    </row>
    <row r="233" spans="1:20" s="8" customFormat="1" ht="29.25" customHeight="1">
      <c r="A233" s="139"/>
      <c r="B233" s="140"/>
      <c r="C233" s="145"/>
      <c r="D233" s="145"/>
      <c r="E233" s="146"/>
      <c r="F233" s="146"/>
      <c r="G233" s="146"/>
      <c r="H233" s="146"/>
      <c r="I233" s="146"/>
      <c r="J233" s="147"/>
      <c r="K233" s="147"/>
      <c r="L233" s="147"/>
      <c r="M233" s="146"/>
      <c r="N233" s="147"/>
      <c r="O233" s="147"/>
      <c r="P233" s="147"/>
      <c r="Q233" s="147"/>
      <c r="T233" s="54"/>
    </row>
    <row r="234" spans="1:20" s="8" customFormat="1" ht="29.25" customHeight="1">
      <c r="A234" s="139"/>
      <c r="B234" s="140"/>
      <c r="C234" s="145"/>
      <c r="D234" s="145"/>
      <c r="E234" s="146"/>
      <c r="F234" s="146"/>
      <c r="G234" s="146"/>
      <c r="H234" s="146"/>
      <c r="I234" s="146"/>
      <c r="J234" s="147"/>
      <c r="K234" s="147"/>
      <c r="L234" s="147"/>
      <c r="M234" s="146"/>
      <c r="N234" s="147"/>
      <c r="O234" s="147"/>
      <c r="P234" s="147"/>
      <c r="Q234" s="147"/>
      <c r="T234" s="54"/>
    </row>
    <row r="235" spans="1:20" s="8" customFormat="1" ht="29.25" customHeight="1">
      <c r="A235" s="139"/>
      <c r="B235" s="140"/>
      <c r="C235" s="145"/>
      <c r="D235" s="145"/>
      <c r="E235" s="146"/>
      <c r="F235" s="146"/>
      <c r="G235" s="146"/>
      <c r="H235" s="146"/>
      <c r="I235" s="146"/>
      <c r="J235" s="147"/>
      <c r="K235" s="147"/>
      <c r="L235" s="147"/>
      <c r="M235" s="146"/>
      <c r="N235" s="147"/>
      <c r="O235" s="147"/>
      <c r="P235" s="147"/>
      <c r="Q235" s="147"/>
      <c r="T235" s="54"/>
    </row>
    <row r="236" spans="1:20" s="8" customFormat="1" ht="29.25" customHeight="1">
      <c r="A236" s="139"/>
      <c r="B236" s="140"/>
      <c r="C236" s="145"/>
      <c r="D236" s="145"/>
      <c r="E236" s="146"/>
      <c r="F236" s="146"/>
      <c r="G236" s="146"/>
      <c r="H236" s="146"/>
      <c r="I236" s="146"/>
      <c r="J236" s="147"/>
      <c r="K236" s="147"/>
      <c r="L236" s="147"/>
      <c r="M236" s="146"/>
      <c r="N236" s="147"/>
      <c r="O236" s="147"/>
      <c r="P236" s="147"/>
      <c r="Q236" s="147"/>
      <c r="T236" s="54"/>
    </row>
    <row r="237" spans="1:20" s="8" customFormat="1" ht="29.25" customHeight="1">
      <c r="A237" s="139"/>
      <c r="B237" s="140"/>
      <c r="C237" s="145"/>
      <c r="D237" s="145"/>
      <c r="E237" s="146"/>
      <c r="F237" s="146"/>
      <c r="G237" s="146"/>
      <c r="H237" s="146"/>
      <c r="I237" s="146"/>
      <c r="J237" s="147"/>
      <c r="K237" s="147"/>
      <c r="L237" s="147"/>
      <c r="M237" s="146"/>
      <c r="N237" s="147"/>
      <c r="O237" s="147"/>
      <c r="P237" s="147"/>
      <c r="Q237" s="147"/>
      <c r="T237" s="54"/>
    </row>
    <row r="238" spans="1:20" s="8" customFormat="1" ht="29.25" customHeight="1">
      <c r="A238" s="139"/>
      <c r="B238" s="140"/>
      <c r="C238" s="145"/>
      <c r="D238" s="145"/>
      <c r="E238" s="146"/>
      <c r="F238" s="146"/>
      <c r="G238" s="146"/>
      <c r="H238" s="146"/>
      <c r="I238" s="146"/>
      <c r="J238" s="147"/>
      <c r="K238" s="147"/>
      <c r="L238" s="147"/>
      <c r="M238" s="146"/>
      <c r="N238" s="147"/>
      <c r="O238" s="147"/>
      <c r="P238" s="147"/>
      <c r="Q238" s="147"/>
      <c r="T238" s="54"/>
    </row>
    <row r="239" spans="1:20" s="8" customFormat="1" ht="29.25" customHeight="1">
      <c r="A239" s="139"/>
      <c r="B239" s="140"/>
      <c r="C239" s="145"/>
      <c r="D239" s="145"/>
      <c r="E239" s="146"/>
      <c r="F239" s="146"/>
      <c r="G239" s="146"/>
      <c r="H239" s="146"/>
      <c r="I239" s="146"/>
      <c r="J239" s="147"/>
      <c r="K239" s="147"/>
      <c r="L239" s="147"/>
      <c r="M239" s="146"/>
      <c r="N239" s="147"/>
      <c r="O239" s="147"/>
      <c r="P239" s="147"/>
      <c r="Q239" s="147"/>
      <c r="T239" s="54"/>
    </row>
    <row r="240" spans="1:20" s="8" customFormat="1" ht="29.25" customHeight="1">
      <c r="A240" s="139"/>
      <c r="B240" s="140"/>
      <c r="C240" s="145"/>
      <c r="D240" s="145"/>
      <c r="E240" s="146"/>
      <c r="F240" s="146"/>
      <c r="G240" s="146"/>
      <c r="H240" s="146"/>
      <c r="I240" s="146"/>
      <c r="J240" s="147"/>
      <c r="K240" s="147"/>
      <c r="L240" s="147"/>
      <c r="M240" s="146"/>
      <c r="N240" s="147"/>
      <c r="O240" s="147"/>
      <c r="P240" s="147"/>
      <c r="Q240" s="147"/>
      <c r="T240" s="54"/>
    </row>
    <row r="241" spans="1:20" s="8" customFormat="1" ht="29.25" customHeight="1">
      <c r="A241" s="139"/>
      <c r="B241" s="140"/>
      <c r="C241" s="145"/>
      <c r="D241" s="145"/>
      <c r="E241" s="146"/>
      <c r="F241" s="146"/>
      <c r="G241" s="146"/>
      <c r="H241" s="146"/>
      <c r="I241" s="146"/>
      <c r="J241" s="147"/>
      <c r="K241" s="147"/>
      <c r="L241" s="147"/>
      <c r="M241" s="146"/>
      <c r="N241" s="147"/>
      <c r="O241" s="147"/>
      <c r="P241" s="147"/>
      <c r="Q241" s="147"/>
      <c r="T241" s="54"/>
    </row>
    <row r="242" spans="1:20" s="8" customFormat="1" ht="29.25" customHeight="1">
      <c r="A242" s="139"/>
      <c r="B242" s="140"/>
      <c r="C242" s="145"/>
      <c r="D242" s="145"/>
      <c r="E242" s="146"/>
      <c r="F242" s="146"/>
      <c r="G242" s="146"/>
      <c r="H242" s="146"/>
      <c r="I242" s="146"/>
      <c r="J242" s="147"/>
      <c r="K242" s="147"/>
      <c r="L242" s="147"/>
      <c r="M242" s="146"/>
      <c r="N242" s="147"/>
      <c r="O242" s="147"/>
      <c r="P242" s="147"/>
      <c r="Q242" s="147"/>
      <c r="T242" s="54"/>
    </row>
    <row r="243" spans="1:20" s="8" customFormat="1" ht="29.25" customHeight="1">
      <c r="A243" s="139"/>
      <c r="B243" s="140"/>
      <c r="C243" s="145"/>
      <c r="D243" s="145"/>
      <c r="E243" s="146"/>
      <c r="F243" s="146"/>
      <c r="G243" s="146"/>
      <c r="H243" s="146"/>
      <c r="I243" s="146"/>
      <c r="J243" s="147"/>
      <c r="K243" s="147"/>
      <c r="L243" s="147"/>
      <c r="M243" s="146"/>
      <c r="N243" s="147"/>
      <c r="O243" s="147"/>
      <c r="P243" s="147"/>
      <c r="Q243" s="147"/>
      <c r="T243" s="54"/>
    </row>
    <row r="244" spans="1:20" s="8" customFormat="1" ht="29.25" customHeight="1">
      <c r="A244" s="139"/>
      <c r="B244" s="140"/>
      <c r="C244" s="145"/>
      <c r="D244" s="145"/>
      <c r="E244" s="146"/>
      <c r="F244" s="146"/>
      <c r="G244" s="146"/>
      <c r="H244" s="146"/>
      <c r="I244" s="146"/>
      <c r="J244" s="147"/>
      <c r="K244" s="147"/>
      <c r="L244" s="147"/>
      <c r="M244" s="146"/>
      <c r="N244" s="147"/>
      <c r="O244" s="147"/>
      <c r="P244" s="147"/>
      <c r="Q244" s="147"/>
      <c r="T244" s="54"/>
    </row>
    <row r="245" spans="1:20" s="8" customFormat="1" ht="29.25" customHeight="1">
      <c r="A245" s="139"/>
      <c r="B245" s="140"/>
      <c r="C245" s="145"/>
      <c r="D245" s="145"/>
      <c r="E245" s="146"/>
      <c r="F245" s="146"/>
      <c r="G245" s="146"/>
      <c r="H245" s="146"/>
      <c r="I245" s="146"/>
      <c r="J245" s="147"/>
      <c r="K245" s="147"/>
      <c r="L245" s="147"/>
      <c r="M245" s="146"/>
      <c r="N245" s="147"/>
      <c r="O245" s="147"/>
      <c r="P245" s="147"/>
      <c r="Q245" s="147"/>
      <c r="T245" s="54"/>
    </row>
    <row r="246" spans="1:20" s="8" customFormat="1" ht="29.25" customHeight="1">
      <c r="A246" s="139"/>
      <c r="B246" s="140"/>
      <c r="C246" s="145"/>
      <c r="D246" s="145"/>
      <c r="E246" s="146"/>
      <c r="F246" s="146"/>
      <c r="G246" s="146"/>
      <c r="H246" s="146"/>
      <c r="I246" s="146"/>
      <c r="J246" s="147"/>
      <c r="K246" s="147"/>
      <c r="L246" s="147"/>
      <c r="M246" s="146"/>
      <c r="N246" s="147"/>
      <c r="O246" s="147"/>
      <c r="P246" s="147"/>
      <c r="Q246" s="147"/>
      <c r="T246" s="54"/>
    </row>
    <row r="247" spans="1:20" s="8" customFormat="1" ht="29.25" customHeight="1">
      <c r="A247" s="139"/>
      <c r="B247" s="140"/>
      <c r="C247" s="145"/>
      <c r="D247" s="145"/>
      <c r="E247" s="146"/>
      <c r="F247" s="146"/>
      <c r="G247" s="146"/>
      <c r="H247" s="146"/>
      <c r="I247" s="146"/>
      <c r="J247" s="147"/>
      <c r="K247" s="147"/>
      <c r="L247" s="147"/>
      <c r="M247" s="146"/>
      <c r="N247" s="147"/>
      <c r="O247" s="147"/>
      <c r="P247" s="147"/>
      <c r="Q247" s="147"/>
      <c r="T247" s="54"/>
    </row>
    <row r="248" spans="1:20" s="8" customFormat="1" ht="29.25" customHeight="1">
      <c r="A248" s="139"/>
      <c r="B248" s="140"/>
      <c r="C248" s="145"/>
      <c r="D248" s="145"/>
      <c r="E248" s="146"/>
      <c r="F248" s="146"/>
      <c r="G248" s="146"/>
      <c r="H248" s="146"/>
      <c r="I248" s="146"/>
      <c r="J248" s="147"/>
      <c r="K248" s="147"/>
      <c r="L248" s="147"/>
      <c r="M248" s="146"/>
      <c r="N248" s="147"/>
      <c r="O248" s="147"/>
      <c r="P248" s="147"/>
      <c r="Q248" s="147"/>
      <c r="T248" s="54"/>
    </row>
    <row r="249" spans="1:20" s="8" customFormat="1" ht="29.25" customHeight="1">
      <c r="A249" s="139"/>
      <c r="B249" s="140"/>
      <c r="C249" s="145"/>
      <c r="D249" s="145"/>
      <c r="E249" s="146"/>
      <c r="F249" s="146"/>
      <c r="G249" s="146"/>
      <c r="H249" s="146"/>
      <c r="I249" s="146"/>
      <c r="J249" s="147"/>
      <c r="K249" s="147"/>
      <c r="L249" s="147"/>
      <c r="M249" s="146"/>
      <c r="N249" s="147"/>
      <c r="O249" s="147"/>
      <c r="P249" s="147"/>
      <c r="Q249" s="147"/>
      <c r="T249" s="54"/>
    </row>
    <row r="250" spans="1:20" s="8" customFormat="1" ht="29.25" customHeight="1">
      <c r="A250" s="139"/>
      <c r="B250" s="140"/>
      <c r="C250" s="145"/>
      <c r="D250" s="145"/>
      <c r="E250" s="146"/>
      <c r="F250" s="146"/>
      <c r="G250" s="146"/>
      <c r="H250" s="146"/>
      <c r="I250" s="146"/>
      <c r="J250" s="147"/>
      <c r="K250" s="147"/>
      <c r="L250" s="147"/>
      <c r="M250" s="146"/>
      <c r="N250" s="147"/>
      <c r="O250" s="147"/>
      <c r="P250" s="147"/>
      <c r="Q250" s="147"/>
      <c r="T250" s="54"/>
    </row>
    <row r="251" spans="1:20" s="8" customFormat="1" ht="29.25" customHeight="1">
      <c r="A251" s="139"/>
      <c r="B251" s="140"/>
      <c r="C251" s="145"/>
      <c r="D251" s="145"/>
      <c r="E251" s="146"/>
      <c r="F251" s="146"/>
      <c r="G251" s="146"/>
      <c r="H251" s="146"/>
      <c r="I251" s="146"/>
      <c r="J251" s="147"/>
      <c r="K251" s="147"/>
      <c r="L251" s="147"/>
      <c r="M251" s="146"/>
      <c r="N251" s="147"/>
      <c r="O251" s="147"/>
      <c r="P251" s="147"/>
      <c r="Q251" s="147"/>
      <c r="T251" s="54"/>
    </row>
    <row r="252" spans="1:20" s="8" customFormat="1" ht="29.25" customHeight="1">
      <c r="A252" s="139"/>
      <c r="B252" s="140"/>
      <c r="C252" s="145"/>
      <c r="D252" s="145"/>
      <c r="E252" s="146"/>
      <c r="F252" s="146"/>
      <c r="G252" s="146"/>
      <c r="H252" s="146"/>
      <c r="I252" s="146"/>
      <c r="J252" s="147"/>
      <c r="K252" s="147"/>
      <c r="L252" s="147"/>
      <c r="M252" s="146"/>
      <c r="N252" s="147"/>
      <c r="O252" s="147"/>
      <c r="P252" s="147"/>
      <c r="Q252" s="147"/>
      <c r="T252" s="54"/>
    </row>
    <row r="253" spans="1:20" s="8" customFormat="1" ht="29.25" customHeight="1">
      <c r="A253" s="139"/>
      <c r="B253" s="140"/>
      <c r="C253" s="145"/>
      <c r="D253" s="145"/>
      <c r="E253" s="146"/>
      <c r="F253" s="146"/>
      <c r="G253" s="146"/>
      <c r="H253" s="146"/>
      <c r="I253" s="146"/>
      <c r="J253" s="147"/>
      <c r="K253" s="147"/>
      <c r="L253" s="147"/>
      <c r="M253" s="146"/>
      <c r="N253" s="147"/>
      <c r="O253" s="147"/>
      <c r="P253" s="147"/>
      <c r="Q253" s="147"/>
      <c r="T253" s="54"/>
    </row>
    <row r="254" spans="1:20" s="8" customFormat="1" ht="29.25" customHeight="1">
      <c r="A254" s="139"/>
      <c r="B254" s="140"/>
      <c r="C254" s="145"/>
      <c r="D254" s="145"/>
      <c r="E254" s="146"/>
      <c r="F254" s="146"/>
      <c r="G254" s="146"/>
      <c r="H254" s="146"/>
      <c r="I254" s="146"/>
      <c r="J254" s="147"/>
      <c r="K254" s="147"/>
      <c r="L254" s="147"/>
      <c r="M254" s="146"/>
      <c r="N254" s="147"/>
      <c r="O254" s="147"/>
      <c r="P254" s="147"/>
      <c r="Q254" s="147"/>
      <c r="T254" s="54"/>
    </row>
    <row r="255" spans="1:20" s="8" customFormat="1" ht="29.25" customHeight="1">
      <c r="A255" s="139"/>
      <c r="B255" s="140"/>
      <c r="C255" s="145"/>
      <c r="D255" s="145"/>
      <c r="E255" s="146"/>
      <c r="F255" s="146"/>
      <c r="G255" s="146"/>
      <c r="H255" s="146"/>
      <c r="I255" s="146"/>
      <c r="J255" s="147"/>
      <c r="K255" s="147"/>
      <c r="L255" s="147"/>
      <c r="M255" s="146"/>
      <c r="N255" s="147"/>
      <c r="O255" s="147"/>
      <c r="P255" s="147"/>
      <c r="Q255" s="147"/>
      <c r="T255" s="54"/>
    </row>
    <row r="256" spans="1:20" s="8" customFormat="1" ht="29.25" customHeight="1">
      <c r="A256" s="139"/>
      <c r="B256" s="140"/>
      <c r="C256" s="145"/>
      <c r="D256" s="145"/>
      <c r="E256" s="146"/>
      <c r="F256" s="146"/>
      <c r="G256" s="146"/>
      <c r="H256" s="146"/>
      <c r="I256" s="146"/>
      <c r="J256" s="147"/>
      <c r="K256" s="147"/>
      <c r="L256" s="147"/>
      <c r="M256" s="146"/>
      <c r="N256" s="147"/>
      <c r="O256" s="147"/>
      <c r="P256" s="147"/>
      <c r="Q256" s="147"/>
      <c r="T256" s="54"/>
    </row>
    <row r="257" spans="1:20" s="8" customFormat="1" ht="29.25" customHeight="1">
      <c r="A257" s="139"/>
      <c r="B257" s="140"/>
      <c r="C257" s="145"/>
      <c r="D257" s="145"/>
      <c r="E257" s="146"/>
      <c r="F257" s="146"/>
      <c r="G257" s="146"/>
      <c r="H257" s="146"/>
      <c r="I257" s="146"/>
      <c r="J257" s="147"/>
      <c r="K257" s="147"/>
      <c r="L257" s="147"/>
      <c r="M257" s="146"/>
      <c r="N257" s="147"/>
      <c r="O257" s="147"/>
      <c r="P257" s="147"/>
      <c r="Q257" s="147"/>
      <c r="T257" s="54"/>
    </row>
    <row r="258" spans="1:20" s="8" customFormat="1" ht="29.25" customHeight="1">
      <c r="A258" s="139"/>
      <c r="B258" s="140"/>
      <c r="C258" s="145"/>
      <c r="D258" s="145"/>
      <c r="E258" s="146"/>
      <c r="F258" s="146"/>
      <c r="G258" s="146"/>
      <c r="H258" s="146"/>
      <c r="I258" s="146"/>
      <c r="J258" s="147"/>
      <c r="K258" s="147"/>
      <c r="L258" s="147"/>
      <c r="M258" s="146"/>
      <c r="N258" s="147"/>
      <c r="O258" s="147"/>
      <c r="P258" s="147"/>
      <c r="Q258" s="147"/>
      <c r="T258" s="54"/>
    </row>
    <row r="259" spans="1:20" s="8" customFormat="1" ht="29.25" customHeight="1">
      <c r="A259" s="139"/>
      <c r="B259" s="140"/>
      <c r="C259" s="145"/>
      <c r="D259" s="145"/>
      <c r="E259" s="146"/>
      <c r="F259" s="146"/>
      <c r="G259" s="146"/>
      <c r="H259" s="146"/>
      <c r="I259" s="146"/>
      <c r="J259" s="147"/>
      <c r="K259" s="147"/>
      <c r="L259" s="147"/>
      <c r="M259" s="146"/>
      <c r="N259" s="147"/>
      <c r="O259" s="147"/>
      <c r="P259" s="147"/>
      <c r="Q259" s="147"/>
      <c r="T259" s="54"/>
    </row>
    <row r="260" spans="1:20" s="8" customFormat="1" ht="29.25" customHeight="1">
      <c r="A260" s="139"/>
      <c r="B260" s="140"/>
      <c r="C260" s="145"/>
      <c r="D260" s="145"/>
      <c r="E260" s="146"/>
      <c r="F260" s="146"/>
      <c r="G260" s="146"/>
      <c r="H260" s="146"/>
      <c r="I260" s="146"/>
      <c r="J260" s="147"/>
      <c r="K260" s="147"/>
      <c r="L260" s="147"/>
      <c r="M260" s="146"/>
      <c r="N260" s="147"/>
      <c r="O260" s="147"/>
      <c r="P260" s="147"/>
      <c r="Q260" s="147"/>
      <c r="T260" s="54"/>
    </row>
    <row r="261" spans="1:20" s="8" customFormat="1" ht="29.25" customHeight="1">
      <c r="A261" s="139"/>
      <c r="B261" s="140"/>
      <c r="C261" s="145"/>
      <c r="D261" s="145"/>
      <c r="E261" s="146"/>
      <c r="F261" s="146"/>
      <c r="G261" s="146"/>
      <c r="H261" s="146"/>
      <c r="I261" s="146"/>
      <c r="J261" s="147"/>
      <c r="K261" s="147"/>
      <c r="L261" s="147"/>
      <c r="M261" s="146"/>
      <c r="N261" s="147"/>
      <c r="O261" s="147"/>
      <c r="P261" s="147"/>
      <c r="Q261" s="147"/>
      <c r="T261" s="54"/>
    </row>
    <row r="262" spans="1:20" s="8" customFormat="1" ht="29.25" customHeight="1">
      <c r="A262" s="139"/>
      <c r="B262" s="140"/>
      <c r="C262" s="145"/>
      <c r="D262" s="145"/>
      <c r="E262" s="146"/>
      <c r="F262" s="146"/>
      <c r="G262" s="146"/>
      <c r="H262" s="146"/>
      <c r="I262" s="146"/>
      <c r="J262" s="147"/>
      <c r="K262" s="147"/>
      <c r="L262" s="147"/>
      <c r="M262" s="146"/>
      <c r="N262" s="147"/>
      <c r="O262" s="147"/>
      <c r="P262" s="147"/>
      <c r="Q262" s="147"/>
      <c r="T262" s="54"/>
    </row>
    <row r="263" spans="1:20" s="8" customFormat="1" ht="29.25" customHeight="1">
      <c r="A263" s="139"/>
      <c r="B263" s="140"/>
      <c r="C263" s="145"/>
      <c r="D263" s="145"/>
      <c r="E263" s="146"/>
      <c r="F263" s="146"/>
      <c r="G263" s="146"/>
      <c r="H263" s="146"/>
      <c r="I263" s="146"/>
      <c r="J263" s="147"/>
      <c r="K263" s="147"/>
      <c r="L263" s="147"/>
      <c r="M263" s="146"/>
      <c r="N263" s="147"/>
      <c r="O263" s="147"/>
      <c r="P263" s="147"/>
      <c r="Q263" s="147"/>
      <c r="T263" s="54"/>
    </row>
    <row r="264" spans="1:20" s="8" customFormat="1" ht="29.25" customHeight="1">
      <c r="A264" s="139"/>
      <c r="B264" s="140"/>
      <c r="C264" s="145"/>
      <c r="D264" s="145"/>
      <c r="E264" s="146"/>
      <c r="F264" s="146"/>
      <c r="G264" s="146"/>
      <c r="H264" s="146"/>
      <c r="I264" s="146"/>
      <c r="J264" s="147"/>
      <c r="K264" s="147"/>
      <c r="L264" s="147"/>
      <c r="M264" s="146"/>
      <c r="N264" s="147"/>
      <c r="O264" s="147"/>
      <c r="P264" s="147"/>
      <c r="Q264" s="147"/>
      <c r="T264" s="54"/>
    </row>
    <row r="265" spans="1:20" s="8" customFormat="1" ht="29.25" customHeight="1">
      <c r="A265" s="139"/>
      <c r="B265" s="140"/>
      <c r="C265" s="145"/>
      <c r="D265" s="145"/>
      <c r="E265" s="146"/>
      <c r="F265" s="146"/>
      <c r="G265" s="146"/>
      <c r="H265" s="146"/>
      <c r="I265" s="146"/>
      <c r="J265" s="147"/>
      <c r="K265" s="147"/>
      <c r="L265" s="147"/>
      <c r="M265" s="146"/>
      <c r="N265" s="147"/>
      <c r="O265" s="147"/>
      <c r="P265" s="147"/>
      <c r="Q265" s="147"/>
      <c r="T265" s="54"/>
    </row>
    <row r="266" spans="1:20" s="8" customFormat="1" ht="29.25" customHeight="1">
      <c r="A266" s="139"/>
      <c r="B266" s="140"/>
      <c r="C266" s="145"/>
      <c r="D266" s="145"/>
      <c r="E266" s="146"/>
      <c r="F266" s="146"/>
      <c r="G266" s="146"/>
      <c r="H266" s="146"/>
      <c r="I266" s="146"/>
      <c r="J266" s="147"/>
      <c r="K266" s="147"/>
      <c r="L266" s="147"/>
      <c r="M266" s="146"/>
      <c r="N266" s="147"/>
      <c r="O266" s="147"/>
      <c r="P266" s="147"/>
      <c r="Q266" s="147"/>
      <c r="T266" s="54"/>
    </row>
    <row r="267" spans="1:20" s="8" customFormat="1" ht="29.25" customHeight="1">
      <c r="A267" s="139"/>
      <c r="B267" s="140"/>
      <c r="C267" s="145"/>
      <c r="D267" s="145"/>
      <c r="E267" s="146"/>
      <c r="F267" s="146"/>
      <c r="G267" s="146"/>
      <c r="H267" s="146"/>
      <c r="I267" s="146"/>
      <c r="J267" s="147"/>
      <c r="K267" s="147"/>
      <c r="L267" s="147"/>
      <c r="M267" s="146"/>
      <c r="N267" s="147"/>
      <c r="O267" s="147"/>
      <c r="P267" s="147"/>
      <c r="Q267" s="147"/>
      <c r="T267" s="54"/>
    </row>
    <row r="268" spans="1:20" s="8" customFormat="1" ht="29.25" customHeight="1">
      <c r="A268" s="139"/>
      <c r="B268" s="140"/>
      <c r="C268" s="145"/>
      <c r="D268" s="145"/>
      <c r="E268" s="146"/>
      <c r="F268" s="146"/>
      <c r="G268" s="146"/>
      <c r="H268" s="146"/>
      <c r="I268" s="146"/>
      <c r="J268" s="147"/>
      <c r="K268" s="147"/>
      <c r="L268" s="147"/>
      <c r="M268" s="146"/>
      <c r="N268" s="147"/>
      <c r="O268" s="147"/>
      <c r="P268" s="147"/>
      <c r="Q268" s="147"/>
      <c r="T268" s="54"/>
    </row>
    <row r="269" spans="1:20" s="8" customFormat="1" ht="29.25" customHeight="1">
      <c r="A269" s="139"/>
      <c r="B269" s="140"/>
      <c r="C269" s="145"/>
      <c r="D269" s="145"/>
      <c r="E269" s="146"/>
      <c r="F269" s="146"/>
      <c r="G269" s="146"/>
      <c r="H269" s="146"/>
      <c r="I269" s="146"/>
      <c r="J269" s="147"/>
      <c r="K269" s="147"/>
      <c r="L269" s="147"/>
      <c r="M269" s="146"/>
      <c r="N269" s="147"/>
      <c r="O269" s="147"/>
      <c r="P269" s="147"/>
      <c r="Q269" s="147"/>
      <c r="T269" s="54"/>
    </row>
    <row r="270" spans="1:20" s="8" customFormat="1" ht="29.25" customHeight="1">
      <c r="A270" s="139"/>
      <c r="B270" s="140"/>
      <c r="C270" s="145"/>
      <c r="D270" s="145"/>
      <c r="E270" s="146"/>
      <c r="F270" s="146"/>
      <c r="G270" s="146"/>
      <c r="H270" s="146"/>
      <c r="I270" s="146"/>
      <c r="J270" s="147"/>
      <c r="K270" s="147"/>
      <c r="L270" s="147"/>
      <c r="M270" s="146"/>
      <c r="N270" s="147"/>
      <c r="O270" s="147"/>
      <c r="P270" s="147"/>
      <c r="Q270" s="147"/>
      <c r="T270" s="54"/>
    </row>
    <row r="271" spans="1:20" s="8" customFormat="1" ht="29.25" customHeight="1">
      <c r="A271" s="139"/>
      <c r="B271" s="140"/>
      <c r="C271" s="145"/>
      <c r="D271" s="145"/>
      <c r="E271" s="146"/>
      <c r="F271" s="146"/>
      <c r="G271" s="146"/>
      <c r="H271" s="146"/>
      <c r="I271" s="146"/>
      <c r="J271" s="147"/>
      <c r="K271" s="147"/>
      <c r="L271" s="147"/>
      <c r="M271" s="146"/>
      <c r="N271" s="147"/>
      <c r="O271" s="147"/>
      <c r="P271" s="147"/>
      <c r="Q271" s="147"/>
      <c r="T271" s="54"/>
    </row>
    <row r="272" spans="1:20" s="8" customFormat="1" ht="29.25" customHeight="1">
      <c r="A272" s="139"/>
      <c r="B272" s="140"/>
      <c r="C272" s="145"/>
      <c r="D272" s="145"/>
      <c r="E272" s="146"/>
      <c r="F272" s="146"/>
      <c r="G272" s="146"/>
      <c r="H272" s="146"/>
      <c r="I272" s="146"/>
      <c r="J272" s="147"/>
      <c r="K272" s="147"/>
      <c r="L272" s="147"/>
      <c r="M272" s="146"/>
      <c r="N272" s="147"/>
      <c r="O272" s="147"/>
      <c r="P272" s="147"/>
      <c r="Q272" s="147"/>
      <c r="T272" s="54"/>
    </row>
    <row r="273" spans="1:20" s="8" customFormat="1" ht="29.25" customHeight="1">
      <c r="A273" s="139"/>
      <c r="B273" s="140"/>
      <c r="C273" s="145"/>
      <c r="D273" s="145"/>
      <c r="E273" s="146"/>
      <c r="F273" s="146"/>
      <c r="G273" s="146"/>
      <c r="H273" s="146"/>
      <c r="I273" s="146"/>
      <c r="J273" s="147"/>
      <c r="K273" s="147"/>
      <c r="L273" s="147"/>
      <c r="M273" s="146"/>
      <c r="N273" s="147"/>
      <c r="O273" s="147"/>
      <c r="P273" s="147"/>
      <c r="Q273" s="147"/>
      <c r="T273" s="54"/>
    </row>
    <row r="274" spans="1:20" s="8" customFormat="1" ht="29.25" customHeight="1">
      <c r="A274" s="139"/>
      <c r="B274" s="140"/>
      <c r="C274" s="145"/>
      <c r="D274" s="145"/>
      <c r="E274" s="146"/>
      <c r="F274" s="146"/>
      <c r="G274" s="146"/>
      <c r="H274" s="146"/>
      <c r="I274" s="146"/>
      <c r="J274" s="147"/>
      <c r="K274" s="147"/>
      <c r="L274" s="147"/>
      <c r="M274" s="146"/>
      <c r="N274" s="147"/>
      <c r="O274" s="147"/>
      <c r="P274" s="147"/>
      <c r="Q274" s="147"/>
      <c r="T274" s="54"/>
    </row>
    <row r="275" spans="1:20" s="8" customFormat="1" ht="29.25" customHeight="1">
      <c r="A275" s="139"/>
      <c r="B275" s="140"/>
      <c r="C275" s="145"/>
      <c r="D275" s="145"/>
      <c r="E275" s="146"/>
      <c r="F275" s="146"/>
      <c r="G275" s="146"/>
      <c r="H275" s="146"/>
      <c r="I275" s="146"/>
      <c r="J275" s="147"/>
      <c r="K275" s="147"/>
      <c r="L275" s="147"/>
      <c r="M275" s="146"/>
      <c r="N275" s="147"/>
      <c r="O275" s="147"/>
      <c r="P275" s="147"/>
      <c r="Q275" s="147"/>
      <c r="T275" s="54"/>
    </row>
    <row r="276" spans="1:20" s="8" customFormat="1" ht="29.25" customHeight="1">
      <c r="A276" s="139"/>
      <c r="B276" s="140"/>
      <c r="C276" s="145"/>
      <c r="D276" s="145"/>
      <c r="E276" s="146"/>
      <c r="F276" s="146"/>
      <c r="G276" s="146"/>
      <c r="H276" s="146"/>
      <c r="I276" s="146"/>
      <c r="J276" s="147"/>
      <c r="K276" s="147"/>
      <c r="L276" s="147"/>
      <c r="M276" s="146"/>
      <c r="N276" s="147"/>
      <c r="O276" s="147"/>
      <c r="P276" s="147"/>
      <c r="Q276" s="147"/>
      <c r="T276" s="54"/>
    </row>
    <row r="277" spans="1:20" s="8" customFormat="1" ht="29.25" customHeight="1">
      <c r="A277" s="139"/>
      <c r="B277" s="140"/>
      <c r="C277" s="145"/>
      <c r="D277" s="145"/>
      <c r="E277" s="146"/>
      <c r="F277" s="146"/>
      <c r="G277" s="146"/>
      <c r="H277" s="146"/>
      <c r="I277" s="146"/>
      <c r="J277" s="147"/>
      <c r="K277" s="147"/>
      <c r="L277" s="147"/>
      <c r="M277" s="146"/>
      <c r="N277" s="147"/>
      <c r="O277" s="147"/>
      <c r="P277" s="147"/>
      <c r="Q277" s="147"/>
      <c r="T277" s="54"/>
    </row>
    <row r="278" spans="1:20" s="8" customFormat="1" ht="29.25" customHeight="1">
      <c r="A278" s="139"/>
      <c r="B278" s="140"/>
      <c r="C278" s="145"/>
      <c r="D278" s="145"/>
      <c r="E278" s="146"/>
      <c r="F278" s="146"/>
      <c r="G278" s="146"/>
      <c r="H278" s="146"/>
      <c r="I278" s="146"/>
      <c r="J278" s="147"/>
      <c r="K278" s="147"/>
      <c r="L278" s="147"/>
      <c r="M278" s="146"/>
      <c r="N278" s="147"/>
      <c r="O278" s="147"/>
      <c r="P278" s="147"/>
      <c r="Q278" s="147"/>
      <c r="T278" s="54"/>
    </row>
    <row r="279" spans="1:20" s="8" customFormat="1" ht="29.25" customHeight="1">
      <c r="A279" s="139"/>
      <c r="B279" s="140"/>
      <c r="C279" s="145"/>
      <c r="D279" s="145"/>
      <c r="E279" s="146"/>
      <c r="F279" s="146"/>
      <c r="G279" s="146"/>
      <c r="H279" s="146"/>
      <c r="I279" s="146"/>
      <c r="J279" s="147"/>
      <c r="K279" s="147"/>
      <c r="L279" s="147"/>
      <c r="M279" s="146"/>
      <c r="N279" s="147"/>
      <c r="O279" s="147"/>
      <c r="P279" s="147"/>
      <c r="Q279" s="147"/>
      <c r="T279" s="54"/>
    </row>
    <row r="280" spans="1:20" s="8" customFormat="1" ht="29.25" customHeight="1">
      <c r="A280" s="139"/>
      <c r="B280" s="140"/>
      <c r="C280" s="145"/>
      <c r="D280" s="145"/>
      <c r="E280" s="146"/>
      <c r="F280" s="146"/>
      <c r="G280" s="146"/>
      <c r="H280" s="146"/>
      <c r="I280" s="146"/>
      <c r="J280" s="147"/>
      <c r="K280" s="147"/>
      <c r="L280" s="147"/>
      <c r="M280" s="146"/>
      <c r="N280" s="147"/>
      <c r="O280" s="147"/>
      <c r="P280" s="147"/>
      <c r="Q280" s="147"/>
      <c r="T280" s="54"/>
    </row>
    <row r="281" spans="1:20" s="8" customFormat="1" ht="29.25" customHeight="1">
      <c r="A281" s="139"/>
      <c r="B281" s="140"/>
      <c r="C281" s="145"/>
      <c r="D281" s="145"/>
      <c r="E281" s="146"/>
      <c r="F281" s="146"/>
      <c r="G281" s="146"/>
      <c r="H281" s="146"/>
      <c r="I281" s="146"/>
      <c r="J281" s="147"/>
      <c r="K281" s="147"/>
      <c r="L281" s="147"/>
      <c r="M281" s="146"/>
      <c r="N281" s="147"/>
      <c r="O281" s="147"/>
      <c r="P281" s="147"/>
      <c r="Q281" s="147"/>
      <c r="T281" s="54"/>
    </row>
    <row r="282" spans="1:20" s="8" customFormat="1" ht="29.25" customHeight="1">
      <c r="A282" s="139"/>
      <c r="B282" s="140"/>
      <c r="C282" s="145"/>
      <c r="D282" s="145"/>
      <c r="E282" s="146"/>
      <c r="F282" s="146"/>
      <c r="G282" s="146"/>
      <c r="H282" s="146"/>
      <c r="I282" s="146"/>
      <c r="J282" s="147"/>
      <c r="K282" s="147"/>
      <c r="L282" s="147"/>
      <c r="M282" s="146"/>
      <c r="N282" s="147"/>
      <c r="O282" s="147"/>
      <c r="P282" s="147"/>
      <c r="Q282" s="147"/>
      <c r="T282" s="54"/>
    </row>
    <row r="283" spans="1:20" s="8" customFormat="1" ht="29.25" customHeight="1">
      <c r="A283" s="139"/>
      <c r="B283" s="140"/>
      <c r="C283" s="145"/>
      <c r="D283" s="145"/>
      <c r="E283" s="146"/>
      <c r="F283" s="146"/>
      <c r="G283" s="146"/>
      <c r="H283" s="146"/>
      <c r="I283" s="146"/>
      <c r="J283" s="147"/>
      <c r="K283" s="147"/>
      <c r="L283" s="147"/>
      <c r="M283" s="146"/>
      <c r="N283" s="147"/>
      <c r="O283" s="147"/>
      <c r="P283" s="147"/>
      <c r="Q283" s="147"/>
      <c r="T283" s="54"/>
    </row>
    <row r="284" spans="1:20" s="8" customFormat="1" ht="29.25" customHeight="1">
      <c r="A284" s="139"/>
      <c r="B284" s="140"/>
      <c r="C284" s="145"/>
      <c r="D284" s="145"/>
      <c r="E284" s="146"/>
      <c r="F284" s="146"/>
      <c r="G284" s="146"/>
      <c r="H284" s="146"/>
      <c r="I284" s="146"/>
      <c r="J284" s="147"/>
      <c r="K284" s="147"/>
      <c r="L284" s="147"/>
      <c r="M284" s="146"/>
      <c r="N284" s="147"/>
      <c r="O284" s="147"/>
      <c r="P284" s="147"/>
      <c r="Q284" s="147"/>
      <c r="T284" s="54"/>
    </row>
    <row r="285" spans="1:20" s="8" customFormat="1" ht="29.25" customHeight="1">
      <c r="A285" s="139"/>
      <c r="B285" s="140"/>
      <c r="C285" s="145"/>
      <c r="D285" s="145"/>
      <c r="E285" s="146"/>
      <c r="F285" s="146"/>
      <c r="G285" s="146"/>
      <c r="H285" s="146"/>
      <c r="I285" s="146"/>
      <c r="J285" s="147"/>
      <c r="K285" s="147"/>
      <c r="L285" s="147"/>
      <c r="M285" s="146"/>
      <c r="N285" s="147"/>
      <c r="O285" s="147"/>
      <c r="P285" s="147"/>
      <c r="Q285" s="147"/>
      <c r="T285" s="54"/>
    </row>
    <row r="286" spans="1:20" s="8" customFormat="1" ht="29.25" customHeight="1">
      <c r="A286" s="139"/>
      <c r="B286" s="140"/>
      <c r="C286" s="145"/>
      <c r="D286" s="145"/>
      <c r="E286" s="146"/>
      <c r="F286" s="146"/>
      <c r="G286" s="146"/>
      <c r="H286" s="146"/>
      <c r="I286" s="146"/>
      <c r="J286" s="147"/>
      <c r="K286" s="147"/>
      <c r="L286" s="147"/>
      <c r="M286" s="146"/>
      <c r="N286" s="147"/>
      <c r="O286" s="147"/>
      <c r="P286" s="147"/>
      <c r="Q286" s="147"/>
      <c r="T286" s="54"/>
    </row>
    <row r="287" spans="1:20" s="8" customFormat="1" ht="29.25" customHeight="1">
      <c r="A287" s="139"/>
      <c r="B287" s="140"/>
      <c r="C287" s="145"/>
      <c r="D287" s="145"/>
      <c r="E287" s="146"/>
      <c r="F287" s="146"/>
      <c r="G287" s="146"/>
      <c r="H287" s="146"/>
      <c r="I287" s="146"/>
      <c r="J287" s="147"/>
      <c r="K287" s="147"/>
      <c r="L287" s="147"/>
      <c r="M287" s="146"/>
      <c r="N287" s="147"/>
      <c r="O287" s="147"/>
      <c r="P287" s="147"/>
      <c r="Q287" s="147"/>
      <c r="T287" s="54"/>
    </row>
    <row r="288" spans="1:20" s="8" customFormat="1" ht="29.25" customHeight="1">
      <c r="A288" s="139"/>
      <c r="B288" s="140"/>
      <c r="C288" s="145"/>
      <c r="D288" s="145"/>
      <c r="E288" s="146"/>
      <c r="F288" s="146"/>
      <c r="G288" s="146"/>
      <c r="H288" s="146"/>
      <c r="I288" s="146"/>
      <c r="J288" s="147"/>
      <c r="K288" s="147"/>
      <c r="L288" s="147"/>
      <c r="M288" s="146"/>
      <c r="N288" s="147"/>
      <c r="O288" s="147"/>
      <c r="P288" s="147"/>
      <c r="Q288" s="147"/>
      <c r="T288" s="54"/>
    </row>
    <row r="289" spans="1:20" s="8" customFormat="1" ht="29.25" customHeight="1">
      <c r="A289" s="139"/>
      <c r="B289" s="140"/>
      <c r="C289" s="145"/>
      <c r="D289" s="145"/>
      <c r="E289" s="146"/>
      <c r="F289" s="146"/>
      <c r="G289" s="146"/>
      <c r="H289" s="146"/>
      <c r="I289" s="146"/>
      <c r="J289" s="147"/>
      <c r="K289" s="147"/>
      <c r="L289" s="147"/>
      <c r="M289" s="146"/>
      <c r="N289" s="147"/>
      <c r="O289" s="147"/>
      <c r="P289" s="147"/>
      <c r="Q289" s="147"/>
      <c r="T289" s="54"/>
    </row>
    <row r="290" spans="1:20" s="8" customFormat="1" ht="29.25" customHeight="1">
      <c r="A290" s="139"/>
      <c r="B290" s="140"/>
      <c r="C290" s="145"/>
      <c r="D290" s="145"/>
      <c r="E290" s="146"/>
      <c r="F290" s="146"/>
      <c r="G290" s="146"/>
      <c r="H290" s="146"/>
      <c r="I290" s="146"/>
      <c r="J290" s="147"/>
      <c r="K290" s="147"/>
      <c r="L290" s="147"/>
      <c r="M290" s="146"/>
      <c r="N290" s="147"/>
      <c r="O290" s="147"/>
      <c r="P290" s="147"/>
      <c r="Q290" s="147"/>
      <c r="T290" s="54"/>
    </row>
    <row r="291" spans="1:20" s="8" customFormat="1" ht="29.25" customHeight="1">
      <c r="A291" s="139"/>
      <c r="B291" s="140"/>
      <c r="C291" s="145"/>
      <c r="D291" s="145"/>
      <c r="E291" s="146"/>
      <c r="F291" s="146"/>
      <c r="G291" s="146"/>
      <c r="H291" s="146"/>
      <c r="I291" s="146"/>
      <c r="J291" s="147"/>
      <c r="K291" s="147"/>
      <c r="L291" s="147"/>
      <c r="M291" s="146"/>
      <c r="N291" s="147"/>
      <c r="O291" s="147"/>
      <c r="P291" s="147"/>
      <c r="Q291" s="147"/>
      <c r="T291" s="54"/>
    </row>
    <row r="292" spans="1:20" s="8" customFormat="1" ht="29.25" customHeight="1">
      <c r="A292" s="139"/>
      <c r="B292" s="140"/>
      <c r="C292" s="145"/>
      <c r="D292" s="145"/>
      <c r="E292" s="146"/>
      <c r="F292" s="146"/>
      <c r="G292" s="146"/>
      <c r="H292" s="146"/>
      <c r="I292" s="146"/>
      <c r="J292" s="147"/>
      <c r="K292" s="147"/>
      <c r="L292" s="147"/>
      <c r="M292" s="146"/>
      <c r="N292" s="147"/>
      <c r="O292" s="147"/>
      <c r="P292" s="147"/>
      <c r="Q292" s="147"/>
      <c r="T292" s="54"/>
    </row>
    <row r="293" spans="1:20" s="8" customFormat="1" ht="29.25" customHeight="1">
      <c r="A293" s="139"/>
      <c r="B293" s="140"/>
      <c r="C293" s="145"/>
      <c r="D293" s="145"/>
      <c r="E293" s="146"/>
      <c r="F293" s="146"/>
      <c r="G293" s="146"/>
      <c r="H293" s="146"/>
      <c r="I293" s="146"/>
      <c r="J293" s="147"/>
      <c r="K293" s="147"/>
      <c r="L293" s="147"/>
      <c r="M293" s="146"/>
      <c r="N293" s="147"/>
      <c r="O293" s="147"/>
      <c r="P293" s="147"/>
      <c r="Q293" s="147"/>
      <c r="T293" s="54"/>
    </row>
    <row r="294" spans="1:20" s="8" customFormat="1" ht="29.25" customHeight="1">
      <c r="A294" s="139"/>
      <c r="B294" s="140"/>
      <c r="C294" s="145"/>
      <c r="D294" s="145"/>
      <c r="E294" s="146"/>
      <c r="F294" s="146"/>
      <c r="G294" s="146"/>
      <c r="H294" s="146"/>
      <c r="I294" s="146"/>
      <c r="J294" s="147"/>
      <c r="K294" s="147"/>
      <c r="L294" s="147"/>
      <c r="M294" s="146"/>
      <c r="N294" s="147"/>
      <c r="O294" s="147"/>
      <c r="P294" s="147"/>
      <c r="Q294" s="147"/>
      <c r="T294" s="54"/>
    </row>
    <row r="295" spans="1:20" s="8" customFormat="1" ht="29.25" customHeight="1">
      <c r="A295" s="139"/>
      <c r="B295" s="140"/>
      <c r="C295" s="145"/>
      <c r="D295" s="145"/>
      <c r="E295" s="146"/>
      <c r="F295" s="146"/>
      <c r="G295" s="146"/>
      <c r="H295" s="146"/>
      <c r="I295" s="146"/>
      <c r="J295" s="147"/>
      <c r="K295" s="147"/>
      <c r="L295" s="147"/>
      <c r="M295" s="146"/>
      <c r="N295" s="147"/>
      <c r="O295" s="147"/>
      <c r="P295" s="147"/>
      <c r="Q295" s="147"/>
      <c r="T295" s="54"/>
    </row>
    <row r="296" spans="1:20" s="8" customFormat="1" ht="29.25" customHeight="1">
      <c r="A296" s="139"/>
      <c r="B296" s="140"/>
      <c r="C296" s="145"/>
      <c r="D296" s="145"/>
      <c r="E296" s="146"/>
      <c r="F296" s="146"/>
      <c r="G296" s="146"/>
      <c r="H296" s="146"/>
      <c r="I296" s="146"/>
      <c r="J296" s="147"/>
      <c r="K296" s="147"/>
      <c r="L296" s="147"/>
      <c r="M296" s="146"/>
      <c r="N296" s="147"/>
      <c r="O296" s="147"/>
      <c r="P296" s="147"/>
      <c r="Q296" s="147"/>
      <c r="T296" s="54"/>
    </row>
    <row r="297" spans="1:20" s="8" customFormat="1" ht="29.25" customHeight="1">
      <c r="A297" s="139"/>
      <c r="B297" s="140"/>
      <c r="C297" s="145"/>
      <c r="D297" s="145"/>
      <c r="E297" s="146"/>
      <c r="F297" s="146"/>
      <c r="G297" s="146"/>
      <c r="H297" s="146"/>
      <c r="I297" s="146"/>
      <c r="J297" s="147"/>
      <c r="K297" s="147"/>
      <c r="L297" s="147"/>
      <c r="M297" s="146"/>
      <c r="N297" s="147"/>
      <c r="O297" s="147"/>
      <c r="P297" s="147"/>
      <c r="Q297" s="147"/>
      <c r="T297" s="54"/>
    </row>
    <row r="298" spans="1:20" s="8" customFormat="1" ht="29.25" customHeight="1">
      <c r="A298" s="139"/>
      <c r="B298" s="140"/>
      <c r="C298" s="145"/>
      <c r="D298" s="145"/>
      <c r="E298" s="146"/>
      <c r="F298" s="146"/>
      <c r="G298" s="146"/>
      <c r="H298" s="146"/>
      <c r="I298" s="146"/>
      <c r="J298" s="147"/>
      <c r="K298" s="147"/>
      <c r="L298" s="147"/>
      <c r="M298" s="146"/>
      <c r="N298" s="147"/>
      <c r="O298" s="147"/>
      <c r="P298" s="147"/>
      <c r="Q298" s="147"/>
      <c r="T298" s="54"/>
    </row>
    <row r="299" spans="1:20" s="8" customFormat="1" ht="29.25" customHeight="1">
      <c r="A299" s="139"/>
      <c r="B299" s="140"/>
      <c r="C299" s="145"/>
      <c r="D299" s="145"/>
      <c r="E299" s="146"/>
      <c r="F299" s="146"/>
      <c r="G299" s="146"/>
      <c r="H299" s="146"/>
      <c r="I299" s="146"/>
      <c r="J299" s="147"/>
      <c r="K299" s="147"/>
      <c r="L299" s="147"/>
      <c r="M299" s="146"/>
      <c r="N299" s="147"/>
      <c r="O299" s="147"/>
      <c r="P299" s="147"/>
      <c r="Q299" s="147"/>
      <c r="T299" s="54"/>
    </row>
    <row r="300" spans="1:20" s="8" customFormat="1" ht="29.25" customHeight="1">
      <c r="A300" s="139"/>
      <c r="B300" s="140"/>
      <c r="C300" s="145"/>
      <c r="D300" s="145"/>
      <c r="E300" s="146"/>
      <c r="F300" s="146"/>
      <c r="G300" s="146"/>
      <c r="H300" s="146"/>
      <c r="I300" s="146"/>
      <c r="J300" s="147"/>
      <c r="K300" s="147"/>
      <c r="L300" s="147"/>
      <c r="M300" s="146"/>
      <c r="N300" s="147"/>
      <c r="O300" s="147"/>
      <c r="P300" s="147"/>
      <c r="Q300" s="147"/>
      <c r="T300" s="54"/>
    </row>
    <row r="301" spans="1:20" s="8" customFormat="1" ht="29.25" customHeight="1">
      <c r="A301" s="139"/>
      <c r="B301" s="140"/>
      <c r="C301" s="145"/>
      <c r="D301" s="145"/>
      <c r="E301" s="146"/>
      <c r="F301" s="146"/>
      <c r="G301" s="146"/>
      <c r="H301" s="146"/>
      <c r="I301" s="146"/>
      <c r="J301" s="147"/>
      <c r="K301" s="147"/>
      <c r="L301" s="147"/>
      <c r="M301" s="146"/>
      <c r="N301" s="147"/>
      <c r="O301" s="147"/>
      <c r="P301" s="147"/>
      <c r="Q301" s="147"/>
      <c r="T301" s="54"/>
    </row>
    <row r="302" spans="1:20" s="8" customFormat="1" ht="29.25" customHeight="1">
      <c r="A302" s="139"/>
      <c r="B302" s="140"/>
      <c r="C302" s="145"/>
      <c r="D302" s="145"/>
      <c r="E302" s="146"/>
      <c r="F302" s="146"/>
      <c r="G302" s="146"/>
      <c r="H302" s="146"/>
      <c r="I302" s="146"/>
      <c r="J302" s="147"/>
      <c r="K302" s="147"/>
      <c r="L302" s="147"/>
      <c r="M302" s="146"/>
      <c r="N302" s="147"/>
      <c r="O302" s="147"/>
      <c r="P302" s="147"/>
      <c r="Q302" s="147"/>
      <c r="T302" s="54"/>
    </row>
    <row r="303" spans="1:20" s="8" customFormat="1" ht="29.25" customHeight="1">
      <c r="A303" s="139"/>
      <c r="B303" s="140"/>
      <c r="C303" s="145"/>
      <c r="D303" s="145"/>
      <c r="E303" s="146"/>
      <c r="F303" s="146"/>
      <c r="G303" s="146"/>
      <c r="H303" s="146"/>
      <c r="I303" s="146"/>
      <c r="J303" s="147"/>
      <c r="K303" s="147"/>
      <c r="L303" s="147"/>
      <c r="M303" s="146"/>
      <c r="N303" s="147"/>
      <c r="O303" s="147"/>
      <c r="P303" s="147"/>
      <c r="Q303" s="147"/>
      <c r="T303" s="54"/>
    </row>
    <row r="304" spans="1:20" s="8" customFormat="1" ht="29.25" customHeight="1">
      <c r="A304" s="139"/>
      <c r="B304" s="140"/>
      <c r="C304" s="145"/>
      <c r="D304" s="145"/>
      <c r="E304" s="146"/>
      <c r="F304" s="146"/>
      <c r="G304" s="146"/>
      <c r="H304" s="146"/>
      <c r="I304" s="146"/>
      <c r="J304" s="147"/>
      <c r="K304" s="147"/>
      <c r="L304" s="147"/>
      <c r="M304" s="146"/>
      <c r="N304" s="147"/>
      <c r="O304" s="147"/>
      <c r="P304" s="147"/>
      <c r="Q304" s="147"/>
      <c r="T304" s="54"/>
    </row>
    <row r="305" spans="1:20" s="8" customFormat="1" ht="29.25" customHeight="1">
      <c r="A305" s="139"/>
      <c r="B305" s="140"/>
      <c r="C305" s="145"/>
      <c r="D305" s="145"/>
      <c r="E305" s="146"/>
      <c r="F305" s="146"/>
      <c r="G305" s="146"/>
      <c r="H305" s="146"/>
      <c r="I305" s="146"/>
      <c r="J305" s="147"/>
      <c r="K305" s="147"/>
      <c r="L305" s="147"/>
      <c r="M305" s="146"/>
      <c r="N305" s="147"/>
      <c r="O305" s="147"/>
      <c r="P305" s="147"/>
      <c r="Q305" s="147"/>
      <c r="T305" s="54"/>
    </row>
    <row r="306" spans="1:20" s="8" customFormat="1" ht="29.25" customHeight="1">
      <c r="A306" s="139"/>
      <c r="B306" s="140"/>
      <c r="C306" s="145"/>
      <c r="D306" s="145"/>
      <c r="E306" s="146"/>
      <c r="F306" s="146"/>
      <c r="G306" s="146"/>
      <c r="H306" s="146"/>
      <c r="I306" s="146"/>
      <c r="J306" s="147"/>
      <c r="K306" s="147"/>
      <c r="L306" s="147"/>
      <c r="M306" s="146"/>
      <c r="N306" s="147"/>
      <c r="O306" s="147"/>
      <c r="P306" s="147"/>
      <c r="Q306" s="147"/>
      <c r="T306" s="54"/>
    </row>
    <row r="307" spans="1:20" s="8" customFormat="1" ht="29.25" customHeight="1">
      <c r="A307" s="139"/>
      <c r="B307" s="140"/>
      <c r="C307" s="145"/>
      <c r="D307" s="145"/>
      <c r="E307" s="146"/>
      <c r="F307" s="146"/>
      <c r="G307" s="146"/>
      <c r="H307" s="146"/>
      <c r="I307" s="146"/>
      <c r="J307" s="147"/>
      <c r="K307" s="147"/>
      <c r="L307" s="147"/>
      <c r="M307" s="146"/>
      <c r="N307" s="147"/>
      <c r="O307" s="147"/>
      <c r="P307" s="147"/>
      <c r="Q307" s="147"/>
      <c r="T307" s="54"/>
    </row>
    <row r="308" spans="1:20" s="8" customFormat="1" ht="29.25" customHeight="1">
      <c r="A308" s="139"/>
      <c r="B308" s="140"/>
      <c r="C308" s="145"/>
      <c r="D308" s="145"/>
      <c r="E308" s="146"/>
      <c r="F308" s="146"/>
      <c r="G308" s="146"/>
      <c r="H308" s="146"/>
      <c r="I308" s="146"/>
      <c r="J308" s="147"/>
      <c r="K308" s="147"/>
      <c r="L308" s="147"/>
      <c r="M308" s="146"/>
      <c r="N308" s="147"/>
      <c r="O308" s="147"/>
      <c r="P308" s="147"/>
      <c r="Q308" s="147"/>
      <c r="T308" s="54"/>
    </row>
    <row r="309" spans="1:20" s="8" customFormat="1" ht="29.25" customHeight="1">
      <c r="A309" s="139"/>
      <c r="B309" s="140"/>
      <c r="C309" s="145"/>
      <c r="D309" s="145"/>
      <c r="E309" s="146"/>
      <c r="F309" s="146"/>
      <c r="G309" s="146"/>
      <c r="H309" s="146"/>
      <c r="I309" s="146"/>
      <c r="J309" s="147"/>
      <c r="K309" s="147"/>
      <c r="L309" s="147"/>
      <c r="M309" s="146"/>
      <c r="N309" s="147"/>
      <c r="O309" s="147"/>
      <c r="P309" s="147"/>
      <c r="Q309" s="147"/>
      <c r="T309" s="54"/>
    </row>
    <row r="310" spans="1:20" s="8" customFormat="1" ht="29.25" customHeight="1">
      <c r="A310" s="139"/>
      <c r="B310" s="140"/>
      <c r="C310" s="145"/>
      <c r="D310" s="145"/>
      <c r="E310" s="146"/>
      <c r="F310" s="146"/>
      <c r="G310" s="146"/>
      <c r="H310" s="146"/>
      <c r="I310" s="146"/>
      <c r="J310" s="147"/>
      <c r="K310" s="147"/>
      <c r="L310" s="147"/>
      <c r="M310" s="146"/>
      <c r="N310" s="147"/>
      <c r="O310" s="147"/>
      <c r="P310" s="147"/>
      <c r="Q310" s="147"/>
      <c r="T310" s="54"/>
    </row>
    <row r="311" spans="1:20" s="8" customFormat="1" ht="29.25" customHeight="1">
      <c r="A311" s="139"/>
      <c r="B311" s="140"/>
      <c r="C311" s="145"/>
      <c r="D311" s="145"/>
      <c r="E311" s="146"/>
      <c r="F311" s="146"/>
      <c r="G311" s="146"/>
      <c r="H311" s="146"/>
      <c r="I311" s="146"/>
      <c r="J311" s="147"/>
      <c r="K311" s="147"/>
      <c r="L311" s="147"/>
      <c r="M311" s="146"/>
      <c r="N311" s="147"/>
      <c r="O311" s="147"/>
      <c r="P311" s="147"/>
      <c r="Q311" s="147"/>
      <c r="T311" s="54"/>
    </row>
    <row r="312" spans="1:20" s="8" customFormat="1" ht="29.25" customHeight="1">
      <c r="A312" s="139"/>
      <c r="B312" s="140"/>
      <c r="C312" s="145"/>
      <c r="D312" s="145"/>
      <c r="E312" s="146"/>
      <c r="F312" s="146"/>
      <c r="G312" s="146"/>
      <c r="H312" s="146"/>
      <c r="I312" s="146"/>
      <c r="J312" s="147"/>
      <c r="K312" s="147"/>
      <c r="L312" s="147"/>
      <c r="M312" s="146"/>
      <c r="N312" s="147"/>
      <c r="O312" s="147"/>
      <c r="P312" s="147"/>
      <c r="Q312" s="147"/>
      <c r="T312" s="54"/>
    </row>
    <row r="313" spans="1:20" s="8" customFormat="1" ht="29.25" customHeight="1">
      <c r="A313" s="139"/>
      <c r="B313" s="140"/>
      <c r="C313" s="145"/>
      <c r="D313" s="145"/>
      <c r="E313" s="146"/>
      <c r="F313" s="146"/>
      <c r="G313" s="146"/>
      <c r="H313" s="146"/>
      <c r="I313" s="146"/>
      <c r="J313" s="147"/>
      <c r="K313" s="147"/>
      <c r="L313" s="147"/>
      <c r="M313" s="146"/>
      <c r="N313" s="147"/>
      <c r="O313" s="147"/>
      <c r="P313" s="147"/>
      <c r="Q313" s="147"/>
      <c r="T313" s="54"/>
    </row>
    <row r="314" spans="1:20" s="8" customFormat="1" ht="29.25" customHeight="1">
      <c r="A314" s="139"/>
      <c r="B314" s="140"/>
      <c r="C314" s="145"/>
      <c r="D314" s="145"/>
      <c r="E314" s="146"/>
      <c r="F314" s="146"/>
      <c r="G314" s="146"/>
      <c r="H314" s="146"/>
      <c r="I314" s="146"/>
      <c r="J314" s="147"/>
      <c r="K314" s="147"/>
      <c r="L314" s="147"/>
      <c r="M314" s="146"/>
      <c r="N314" s="147"/>
      <c r="O314" s="147"/>
      <c r="P314" s="147"/>
      <c r="Q314" s="147"/>
      <c r="T314" s="54"/>
    </row>
    <row r="315" spans="1:20" s="8" customFormat="1" ht="29.25" customHeight="1">
      <c r="A315" s="139"/>
      <c r="B315" s="140"/>
      <c r="C315" s="145"/>
      <c r="D315" s="145"/>
      <c r="E315" s="146"/>
      <c r="F315" s="146"/>
      <c r="G315" s="146"/>
      <c r="H315" s="146"/>
      <c r="I315" s="146"/>
      <c r="J315" s="147"/>
      <c r="K315" s="147"/>
      <c r="L315" s="147"/>
      <c r="M315" s="146"/>
      <c r="N315" s="147"/>
      <c r="O315" s="147"/>
      <c r="P315" s="147"/>
      <c r="Q315" s="147"/>
      <c r="T315" s="54"/>
    </row>
    <row r="316" spans="1:20" s="8" customFormat="1" ht="29.25" customHeight="1">
      <c r="A316" s="139"/>
      <c r="B316" s="140"/>
      <c r="C316" s="145"/>
      <c r="D316" s="145"/>
      <c r="E316" s="146"/>
      <c r="F316" s="146"/>
      <c r="G316" s="146"/>
      <c r="H316" s="146"/>
      <c r="I316" s="146"/>
      <c r="J316" s="147"/>
      <c r="K316" s="147"/>
      <c r="L316" s="147"/>
      <c r="M316" s="146"/>
      <c r="N316" s="147"/>
      <c r="O316" s="147"/>
      <c r="P316" s="147"/>
      <c r="Q316" s="147"/>
      <c r="T316" s="54"/>
    </row>
    <row r="317" spans="1:20" s="8" customFormat="1" ht="29.25" customHeight="1">
      <c r="A317" s="139"/>
      <c r="B317" s="140"/>
      <c r="C317" s="145"/>
      <c r="D317" s="145"/>
      <c r="E317" s="146"/>
      <c r="F317" s="146"/>
      <c r="G317" s="146"/>
      <c r="H317" s="146"/>
      <c r="I317" s="146"/>
      <c r="J317" s="147"/>
      <c r="K317" s="147"/>
      <c r="L317" s="147"/>
      <c r="M317" s="146"/>
      <c r="N317" s="147"/>
      <c r="O317" s="147"/>
      <c r="P317" s="147"/>
      <c r="Q317" s="147"/>
      <c r="T317" s="54"/>
    </row>
    <row r="318" spans="1:20" s="8" customFormat="1" ht="29.25" customHeight="1">
      <c r="A318" s="139"/>
      <c r="B318" s="140"/>
      <c r="C318" s="145"/>
      <c r="D318" s="145"/>
      <c r="E318" s="146"/>
      <c r="F318" s="146"/>
      <c r="G318" s="146"/>
      <c r="H318" s="146"/>
      <c r="I318" s="146"/>
      <c r="J318" s="147"/>
      <c r="K318" s="147"/>
      <c r="L318" s="147"/>
      <c r="M318" s="146"/>
      <c r="N318" s="147"/>
      <c r="O318" s="147"/>
      <c r="P318" s="147"/>
      <c r="Q318" s="147"/>
      <c r="T318" s="54"/>
    </row>
    <row r="319" spans="1:20" s="8" customFormat="1" ht="29.25" customHeight="1">
      <c r="A319" s="139"/>
      <c r="B319" s="140"/>
      <c r="C319" s="145"/>
      <c r="D319" s="145"/>
      <c r="E319" s="146"/>
      <c r="F319" s="146"/>
      <c r="G319" s="146"/>
      <c r="H319" s="146"/>
      <c r="I319" s="146"/>
      <c r="J319" s="147"/>
      <c r="K319" s="147"/>
      <c r="L319" s="147"/>
      <c r="M319" s="146"/>
      <c r="N319" s="147"/>
      <c r="O319" s="147"/>
      <c r="P319" s="147"/>
      <c r="Q319" s="147"/>
      <c r="T319" s="54"/>
    </row>
    <row r="320" spans="1:20" s="8" customFormat="1" ht="29.25" customHeight="1">
      <c r="A320" s="139"/>
      <c r="B320" s="140"/>
      <c r="C320" s="145"/>
      <c r="D320" s="145"/>
      <c r="E320" s="146"/>
      <c r="F320" s="146"/>
      <c r="G320" s="146"/>
      <c r="H320" s="146"/>
      <c r="I320" s="146"/>
      <c r="J320" s="147"/>
      <c r="K320" s="147"/>
      <c r="L320" s="147"/>
      <c r="M320" s="146"/>
      <c r="N320" s="147"/>
      <c r="O320" s="147"/>
      <c r="P320" s="147"/>
      <c r="Q320" s="147"/>
      <c r="T320" s="54"/>
    </row>
    <row r="321" spans="1:20" s="8" customFormat="1" ht="29.25" customHeight="1">
      <c r="A321" s="139"/>
      <c r="B321" s="140"/>
      <c r="C321" s="145"/>
      <c r="D321" s="145"/>
      <c r="E321" s="146"/>
      <c r="F321" s="146"/>
      <c r="G321" s="146"/>
      <c r="H321" s="146"/>
      <c r="I321" s="146"/>
      <c r="J321" s="147"/>
      <c r="K321" s="147"/>
      <c r="L321" s="147"/>
      <c r="M321" s="146"/>
      <c r="N321" s="147"/>
      <c r="O321" s="147"/>
      <c r="P321" s="147"/>
      <c r="Q321" s="147"/>
      <c r="T321" s="54"/>
    </row>
    <row r="322" spans="1:20" s="8" customFormat="1" ht="29.25" customHeight="1">
      <c r="A322" s="139"/>
      <c r="B322" s="140"/>
      <c r="C322" s="145"/>
      <c r="D322" s="145"/>
      <c r="E322" s="146"/>
      <c r="F322" s="146"/>
      <c r="G322" s="146"/>
      <c r="H322" s="146"/>
      <c r="I322" s="146"/>
      <c r="J322" s="147"/>
      <c r="K322" s="147"/>
      <c r="L322" s="147"/>
      <c r="M322" s="146"/>
      <c r="N322" s="147"/>
      <c r="O322" s="147"/>
      <c r="P322" s="147"/>
      <c r="Q322" s="147"/>
      <c r="T322" s="54"/>
    </row>
    <row r="323" spans="1:20" s="8" customFormat="1" ht="29.25" customHeight="1">
      <c r="A323" s="139"/>
      <c r="B323" s="140"/>
      <c r="C323" s="145"/>
      <c r="D323" s="145"/>
      <c r="E323" s="146"/>
      <c r="F323" s="146"/>
      <c r="G323" s="146"/>
      <c r="H323" s="146"/>
      <c r="I323" s="146"/>
      <c r="J323" s="147"/>
      <c r="K323" s="147"/>
      <c r="L323" s="147"/>
      <c r="M323" s="146"/>
      <c r="N323" s="147"/>
      <c r="O323" s="147"/>
      <c r="P323" s="147"/>
      <c r="Q323" s="147"/>
      <c r="T323" s="54"/>
    </row>
    <row r="324" spans="1:20" s="8" customFormat="1" ht="29.25" customHeight="1">
      <c r="A324" s="139"/>
      <c r="B324" s="140"/>
      <c r="C324" s="145"/>
      <c r="D324" s="145"/>
      <c r="E324" s="146"/>
      <c r="F324" s="146"/>
      <c r="G324" s="146"/>
      <c r="H324" s="146"/>
      <c r="I324" s="146"/>
      <c r="J324" s="147"/>
      <c r="K324" s="147"/>
      <c r="L324" s="147"/>
      <c r="M324" s="146"/>
      <c r="N324" s="147"/>
      <c r="O324" s="147"/>
      <c r="P324" s="147"/>
      <c r="Q324" s="147"/>
      <c r="T324" s="54"/>
    </row>
    <row r="325" spans="1:20" s="8" customFormat="1" ht="29.25" customHeight="1">
      <c r="A325" s="139"/>
      <c r="B325" s="140"/>
      <c r="C325" s="145"/>
      <c r="D325" s="145"/>
      <c r="E325" s="146"/>
      <c r="F325" s="146"/>
      <c r="G325" s="146"/>
      <c r="H325" s="146"/>
      <c r="I325" s="146"/>
      <c r="J325" s="147"/>
      <c r="K325" s="147"/>
      <c r="L325" s="147"/>
      <c r="M325" s="146"/>
      <c r="N325" s="147"/>
      <c r="O325" s="147"/>
      <c r="P325" s="147"/>
      <c r="Q325" s="147"/>
      <c r="T325" s="54"/>
    </row>
    <row r="326" spans="1:20" s="8" customFormat="1" ht="29.25" customHeight="1">
      <c r="A326" s="139"/>
      <c r="B326" s="140"/>
      <c r="C326" s="145"/>
      <c r="D326" s="145"/>
      <c r="E326" s="146"/>
      <c r="F326" s="146"/>
      <c r="G326" s="146"/>
      <c r="H326" s="146"/>
      <c r="I326" s="146"/>
      <c r="J326" s="147"/>
      <c r="K326" s="147"/>
      <c r="L326" s="147"/>
      <c r="M326" s="146"/>
      <c r="N326" s="147"/>
      <c r="O326" s="147"/>
      <c r="P326" s="147"/>
      <c r="Q326" s="147"/>
      <c r="T326" s="54"/>
    </row>
    <row r="327" spans="1:20" s="8" customFormat="1" ht="29.25" customHeight="1">
      <c r="A327" s="139"/>
      <c r="B327" s="140"/>
      <c r="C327" s="145"/>
      <c r="D327" s="145"/>
      <c r="E327" s="146"/>
      <c r="F327" s="146"/>
      <c r="G327" s="146"/>
      <c r="H327" s="146"/>
      <c r="I327" s="146"/>
      <c r="J327" s="147"/>
      <c r="K327" s="147"/>
      <c r="L327" s="147"/>
      <c r="M327" s="146"/>
      <c r="N327" s="147"/>
      <c r="O327" s="147"/>
      <c r="P327" s="147"/>
      <c r="Q327" s="147"/>
      <c r="T327" s="54"/>
    </row>
    <row r="328" spans="1:20" s="8" customFormat="1" ht="29.25" customHeight="1">
      <c r="A328" s="139"/>
      <c r="B328" s="140"/>
      <c r="C328" s="145"/>
      <c r="D328" s="145"/>
      <c r="E328" s="146"/>
      <c r="F328" s="146"/>
      <c r="G328" s="146"/>
      <c r="H328" s="146"/>
      <c r="I328" s="146"/>
      <c r="J328" s="147"/>
      <c r="K328" s="147"/>
      <c r="L328" s="147"/>
      <c r="M328" s="146"/>
      <c r="N328" s="147"/>
      <c r="O328" s="147"/>
      <c r="P328" s="147"/>
      <c r="Q328" s="147"/>
      <c r="T328" s="54"/>
    </row>
    <row r="329" spans="1:20" s="8" customFormat="1" ht="29.25" customHeight="1">
      <c r="A329" s="139"/>
      <c r="B329" s="140"/>
      <c r="C329" s="145"/>
      <c r="D329" s="145"/>
      <c r="E329" s="146"/>
      <c r="F329" s="146"/>
      <c r="G329" s="146"/>
      <c r="H329" s="146"/>
      <c r="I329" s="146"/>
      <c r="J329" s="147"/>
      <c r="K329" s="147"/>
      <c r="L329" s="147"/>
      <c r="M329" s="146"/>
      <c r="N329" s="147"/>
      <c r="O329" s="147"/>
      <c r="P329" s="147"/>
      <c r="Q329" s="147"/>
      <c r="T329" s="54"/>
    </row>
    <row r="330" spans="1:20" s="8" customFormat="1" ht="29.25" customHeight="1">
      <c r="A330" s="139"/>
      <c r="B330" s="140"/>
      <c r="C330" s="145"/>
      <c r="D330" s="145"/>
      <c r="E330" s="146"/>
      <c r="F330" s="146"/>
      <c r="G330" s="146"/>
      <c r="H330" s="146"/>
      <c r="I330" s="146"/>
      <c r="J330" s="147"/>
      <c r="K330" s="147"/>
      <c r="L330" s="147"/>
      <c r="M330" s="146"/>
      <c r="N330" s="147"/>
      <c r="O330" s="147"/>
      <c r="P330" s="147"/>
      <c r="Q330" s="147"/>
      <c r="T330" s="54"/>
    </row>
    <row r="331" spans="1:20" s="8" customFormat="1" ht="29.25" customHeight="1">
      <c r="A331" s="139"/>
      <c r="B331" s="140"/>
      <c r="C331" s="145"/>
      <c r="D331" s="145"/>
      <c r="E331" s="146"/>
      <c r="F331" s="146"/>
      <c r="G331" s="146"/>
      <c r="H331" s="146"/>
      <c r="I331" s="146"/>
      <c r="J331" s="147"/>
      <c r="K331" s="147"/>
      <c r="L331" s="147"/>
      <c r="M331" s="146"/>
      <c r="N331" s="147"/>
      <c r="O331" s="147"/>
      <c r="P331" s="147"/>
      <c r="Q331" s="147"/>
      <c r="T331" s="54"/>
    </row>
    <row r="332" spans="1:20" s="8" customFormat="1" ht="29.25" customHeight="1">
      <c r="A332" s="139"/>
      <c r="B332" s="140"/>
      <c r="C332" s="145"/>
      <c r="D332" s="145"/>
      <c r="E332" s="146"/>
      <c r="F332" s="146"/>
      <c r="G332" s="146"/>
      <c r="H332" s="146"/>
      <c r="I332" s="146"/>
      <c r="J332" s="147"/>
      <c r="K332" s="147"/>
      <c r="L332" s="147"/>
      <c r="M332" s="146"/>
      <c r="N332" s="147"/>
      <c r="O332" s="147"/>
      <c r="P332" s="147"/>
      <c r="Q332" s="147"/>
      <c r="T332" s="54"/>
    </row>
    <row r="333" spans="1:20" s="8" customFormat="1" ht="29.25" customHeight="1">
      <c r="A333" s="184"/>
      <c r="B333" s="184"/>
      <c r="C333" s="184"/>
      <c r="D333" s="184"/>
      <c r="E333" s="185"/>
      <c r="F333" s="185"/>
      <c r="G333" s="185"/>
      <c r="H333" s="185"/>
      <c r="I333" s="185"/>
      <c r="J333" s="185"/>
      <c r="K333" s="185"/>
      <c r="L333" s="185"/>
      <c r="M333" s="185"/>
      <c r="N333" s="185"/>
      <c r="O333" s="185"/>
      <c r="P333" s="185"/>
      <c r="Q333" s="185"/>
      <c r="T333" s="54"/>
    </row>
    <row r="334" spans="1:20" s="8" customFormat="1" ht="29.25" customHeight="1">
      <c r="A334" s="184"/>
      <c r="B334" s="184"/>
      <c r="C334" s="184"/>
      <c r="D334" s="184"/>
      <c r="E334" s="185"/>
      <c r="F334" s="185"/>
      <c r="G334" s="185"/>
      <c r="H334" s="185"/>
      <c r="I334" s="185"/>
      <c r="J334" s="185"/>
      <c r="K334" s="185"/>
      <c r="L334" s="185"/>
      <c r="M334" s="185"/>
      <c r="N334" s="185"/>
      <c r="O334" s="185"/>
      <c r="P334" s="185"/>
      <c r="Q334" s="185"/>
      <c r="T334" s="54"/>
    </row>
    <row r="335" spans="1:20" s="8" customFormat="1" ht="29.25" customHeight="1">
      <c r="A335" s="184"/>
      <c r="B335" s="184"/>
      <c r="C335" s="184"/>
      <c r="D335" s="184"/>
      <c r="E335" s="185"/>
      <c r="F335" s="185"/>
      <c r="G335" s="185"/>
      <c r="H335" s="185"/>
      <c r="I335" s="185"/>
      <c r="J335" s="185"/>
      <c r="K335" s="185"/>
      <c r="L335" s="185"/>
      <c r="M335" s="185"/>
      <c r="N335" s="185"/>
      <c r="O335" s="185"/>
      <c r="P335" s="185"/>
      <c r="Q335" s="185"/>
      <c r="T335" s="54"/>
    </row>
    <row r="336" spans="1:20" s="8" customFormat="1" ht="7.5" customHeight="1">
      <c r="A336" s="131"/>
      <c r="B336" s="131"/>
      <c r="C336" s="131"/>
      <c r="D336" s="131"/>
      <c r="E336" s="132"/>
      <c r="F336" s="132" t="s">
        <v>255</v>
      </c>
      <c r="G336" s="132">
        <v>8</v>
      </c>
      <c r="H336" s="132" t="s">
        <v>256</v>
      </c>
      <c r="I336" s="132"/>
      <c r="J336" s="132"/>
      <c r="K336" s="132"/>
      <c r="L336" s="132"/>
      <c r="M336" s="132"/>
      <c r="N336" s="132"/>
      <c r="O336" s="132"/>
      <c r="P336" s="132"/>
      <c r="Q336" s="132"/>
      <c r="R336" s="186"/>
      <c r="S336" s="186"/>
      <c r="T336" s="187"/>
    </row>
    <row r="337" spans="2:17" ht="21.75" customHeight="1">
      <c r="B337" s="96" t="s">
        <v>257</v>
      </c>
      <c r="C337" s="96"/>
      <c r="D337" s="96"/>
      <c r="E337" s="172"/>
      <c r="F337" s="173" t="e">
        <f>F70+F63+#REF!+#REF!+#REF!+#REF!+F54+#REF!+F32+F24+#REF!+F17+#REF!+#REF!+F77+#REF!+F91</f>
        <v>#REF!</v>
      </c>
      <c r="G337" s="485" t="e">
        <f>G70+G63+#REF!+#REF!+#REF!+#REF!+G54+#REF!+G32+G24+#REF!+G17+#REF!+#REF!+#REF!+G84+G91+G98</f>
        <v>#REF!</v>
      </c>
      <c r="H337" s="485"/>
      <c r="I337" s="174"/>
      <c r="Q337" s="181"/>
    </row>
    <row r="338" spans="1:10" ht="11.25">
      <c r="A338" s="16"/>
      <c r="B338" s="175" t="s">
        <v>1</v>
      </c>
      <c r="C338" s="175"/>
      <c r="D338" s="175"/>
      <c r="E338" s="175" t="s">
        <v>259</v>
      </c>
      <c r="F338" s="176">
        <v>4305866</v>
      </c>
      <c r="G338" s="491">
        <v>14872324</v>
      </c>
      <c r="H338" s="492"/>
      <c r="I338" s="175" t="s">
        <v>137</v>
      </c>
      <c r="J338" s="16"/>
    </row>
    <row r="339" spans="1:17" ht="11.25">
      <c r="A339" s="12"/>
      <c r="B339" s="177"/>
      <c r="C339" s="177"/>
      <c r="D339" s="177"/>
      <c r="E339" s="178"/>
      <c r="F339" s="179" t="e">
        <f>F337-F338</f>
        <v>#REF!</v>
      </c>
      <c r="G339" s="481">
        <f>G156</f>
        <v>13604119</v>
      </c>
      <c r="H339" s="481"/>
      <c r="I339" s="178"/>
      <c r="J339" s="12"/>
      <c r="Q339" s="181"/>
    </row>
    <row r="340" spans="1:11" ht="11.25">
      <c r="A340" s="12"/>
      <c r="B340" s="177"/>
      <c r="C340" s="177"/>
      <c r="D340" s="177"/>
      <c r="E340" s="177"/>
      <c r="F340" s="179"/>
      <c r="G340" s="482">
        <f>G338-G339</f>
        <v>1268205</v>
      </c>
      <c r="H340" s="483"/>
      <c r="I340" s="180" t="s">
        <v>260</v>
      </c>
      <c r="J340" s="517">
        <f>G139+G100+G92+G85+G71+G64+G25</f>
        <v>1632748</v>
      </c>
      <c r="K340" s="517"/>
    </row>
    <row r="341" spans="6:9" ht="11.25">
      <c r="F341" s="173">
        <f>SUM(F344:F345)</f>
        <v>87455</v>
      </c>
      <c r="G341" s="484" t="e">
        <f>G337-G338</f>
        <v>#REF!</v>
      </c>
      <c r="H341" s="484"/>
      <c r="I341" s="50" t="e">
        <f>I339-I340</f>
        <v>#VALUE!</v>
      </c>
    </row>
    <row r="342" spans="5:9" ht="11.25">
      <c r="E342" s="181" t="e">
        <f>F341-F339</f>
        <v>#REF!</v>
      </c>
      <c r="F342" s="173"/>
      <c r="G342" s="480"/>
      <c r="H342" s="480"/>
      <c r="I342" s="182"/>
    </row>
    <row r="343" spans="6:9" ht="11.25">
      <c r="F343" s="173"/>
      <c r="G343" s="480"/>
      <c r="H343" s="480"/>
      <c r="I343" s="182"/>
    </row>
    <row r="344" spans="6:7" ht="11.25">
      <c r="F344" s="183">
        <v>57360</v>
      </c>
      <c r="G344" s="7" t="s">
        <v>261</v>
      </c>
    </row>
    <row r="345" spans="4:10" ht="11.25">
      <c r="D345" s="96"/>
      <c r="E345" s="96"/>
      <c r="F345" s="183">
        <v>30095</v>
      </c>
      <c r="G345" s="63" t="s">
        <v>0</v>
      </c>
      <c r="H345" s="96"/>
      <c r="I345" s="96"/>
      <c r="J345" s="96"/>
    </row>
    <row r="346" spans="4:10" ht="11.25">
      <c r="D346" s="96"/>
      <c r="E346" s="96"/>
      <c r="F346" s="96"/>
      <c r="G346" s="96" t="s">
        <v>2</v>
      </c>
      <c r="H346" s="96"/>
      <c r="I346" s="96"/>
      <c r="J346" s="96"/>
    </row>
    <row r="347" spans="4:10" ht="11.25">
      <c r="D347" s="96"/>
      <c r="E347" s="96"/>
      <c r="F347" s="96"/>
      <c r="G347" s="173"/>
      <c r="H347" s="96"/>
      <c r="I347" s="96"/>
      <c r="J347" s="96"/>
    </row>
    <row r="348" spans="4:10" ht="11.25">
      <c r="D348" s="96"/>
      <c r="E348" s="96"/>
      <c r="F348" s="96"/>
      <c r="G348" s="96"/>
      <c r="H348" s="96"/>
      <c r="I348" s="96"/>
      <c r="J348" s="96"/>
    </row>
    <row r="349" spans="4:10" ht="11.25">
      <c r="D349" s="96"/>
      <c r="E349" s="96"/>
      <c r="F349" s="96"/>
      <c r="G349" s="96"/>
      <c r="H349" s="96"/>
      <c r="I349" s="96"/>
      <c r="J349" s="96"/>
    </row>
    <row r="350" spans="4:10" ht="11.25">
      <c r="D350" s="96"/>
      <c r="E350" s="96"/>
      <c r="F350" s="96"/>
      <c r="G350" s="96"/>
      <c r="H350" s="96"/>
      <c r="I350" s="96"/>
      <c r="J350" s="96"/>
    </row>
    <row r="351" spans="4:10" ht="11.25">
      <c r="D351" s="96"/>
      <c r="E351" s="96"/>
      <c r="F351" s="96"/>
      <c r="G351" s="96"/>
      <c r="H351" s="96"/>
      <c r="I351" s="96"/>
      <c r="J351" s="96"/>
    </row>
    <row r="352" spans="4:10" ht="11.25">
      <c r="D352" s="96"/>
      <c r="E352" s="96"/>
      <c r="F352" s="96"/>
      <c r="G352" s="96"/>
      <c r="H352" s="96"/>
      <c r="I352" s="96"/>
      <c r="J352" s="96"/>
    </row>
    <row r="353" spans="4:10" ht="11.25">
      <c r="D353" s="96"/>
      <c r="E353" s="96"/>
      <c r="F353" s="96"/>
      <c r="G353" s="96"/>
      <c r="H353" s="96"/>
      <c r="I353" s="96"/>
      <c r="J353" s="96"/>
    </row>
    <row r="354" spans="4:10" ht="11.25">
      <c r="D354" s="96"/>
      <c r="E354" s="96"/>
      <c r="F354" s="96"/>
      <c r="G354" s="96"/>
      <c r="H354" s="96"/>
      <c r="I354" s="96"/>
      <c r="J354" s="96"/>
    </row>
    <row r="355" spans="4:10" ht="11.25">
      <c r="D355" s="96"/>
      <c r="E355" s="96"/>
      <c r="F355" s="96"/>
      <c r="G355" s="96"/>
      <c r="H355" s="96"/>
      <c r="I355" s="96"/>
      <c r="J355" s="96"/>
    </row>
    <row r="356" spans="4:10" ht="11.25">
      <c r="D356" s="96"/>
      <c r="E356" s="96"/>
      <c r="F356" s="96"/>
      <c r="G356" s="96"/>
      <c r="H356" s="96"/>
      <c r="I356" s="96"/>
      <c r="J356" s="96"/>
    </row>
    <row r="357" spans="4:10" ht="11.25">
      <c r="D357" s="96"/>
      <c r="E357" s="96"/>
      <c r="F357" s="96"/>
      <c r="G357" s="96"/>
      <c r="H357" s="96"/>
      <c r="I357" s="96"/>
      <c r="J357" s="96"/>
    </row>
    <row r="358" spans="4:10" ht="11.25">
      <c r="D358" s="96"/>
      <c r="E358" s="96"/>
      <c r="F358" s="96"/>
      <c r="G358" s="96"/>
      <c r="H358" s="96"/>
      <c r="I358" s="96"/>
      <c r="J358" s="96"/>
    </row>
    <row r="359" spans="4:10" ht="11.25">
      <c r="D359" s="96"/>
      <c r="E359" s="96"/>
      <c r="F359" s="96"/>
      <c r="G359" s="96"/>
      <c r="H359" s="96"/>
      <c r="I359" s="96"/>
      <c r="J359" s="96"/>
    </row>
    <row r="360" spans="4:10" ht="11.25">
      <c r="D360" s="96"/>
      <c r="E360" s="96"/>
      <c r="F360" s="96"/>
      <c r="G360" s="96"/>
      <c r="H360" s="96"/>
      <c r="I360" s="96"/>
      <c r="J360" s="96"/>
    </row>
    <row r="361" spans="4:10" ht="11.25">
      <c r="D361" s="96"/>
      <c r="E361" s="96"/>
      <c r="F361" s="96"/>
      <c r="G361" s="96"/>
      <c r="H361" s="96"/>
      <c r="I361" s="96"/>
      <c r="J361" s="96"/>
    </row>
    <row r="362" spans="4:10" ht="11.25">
      <c r="D362" s="96"/>
      <c r="E362" s="96"/>
      <c r="F362" s="96"/>
      <c r="G362" s="96"/>
      <c r="H362" s="96"/>
      <c r="I362" s="96"/>
      <c r="J362" s="96"/>
    </row>
    <row r="363" spans="4:10" ht="11.25">
      <c r="D363" s="96"/>
      <c r="E363" s="96"/>
      <c r="F363" s="96"/>
      <c r="G363" s="96"/>
      <c r="H363" s="96"/>
      <c r="I363" s="96"/>
      <c r="J363" s="96"/>
    </row>
    <row r="364" spans="4:10" ht="11.25">
      <c r="D364" s="96"/>
      <c r="E364" s="96"/>
      <c r="F364" s="96"/>
      <c r="G364" s="96"/>
      <c r="H364" s="96"/>
      <c r="I364" s="96"/>
      <c r="J364" s="96"/>
    </row>
    <row r="365" spans="4:10" ht="11.25">
      <c r="D365" s="96"/>
      <c r="E365" s="96"/>
      <c r="F365" s="96"/>
      <c r="G365" s="96"/>
      <c r="H365" s="96"/>
      <c r="I365" s="96"/>
      <c r="J365" s="96"/>
    </row>
    <row r="366" spans="4:10" ht="11.25">
      <c r="D366" s="96"/>
      <c r="E366" s="96"/>
      <c r="F366" s="96"/>
      <c r="G366" s="96"/>
      <c r="H366" s="96"/>
      <c r="I366" s="96"/>
      <c r="J366" s="96"/>
    </row>
    <row r="367" spans="4:10" ht="11.25">
      <c r="D367" s="96"/>
      <c r="E367" s="96"/>
      <c r="F367" s="96"/>
      <c r="G367" s="96"/>
      <c r="H367" s="96"/>
      <c r="I367" s="96"/>
      <c r="J367" s="96"/>
    </row>
    <row r="368" spans="4:10" ht="11.25">
      <c r="D368" s="96"/>
      <c r="E368" s="96"/>
      <c r="F368" s="96"/>
      <c r="G368" s="96"/>
      <c r="H368" s="96"/>
      <c r="I368" s="96"/>
      <c r="J368" s="96"/>
    </row>
    <row r="369" spans="4:10" ht="11.25">
      <c r="D369" s="96"/>
      <c r="E369" s="96"/>
      <c r="F369" s="96"/>
      <c r="G369" s="96"/>
      <c r="H369" s="96"/>
      <c r="I369" s="96"/>
      <c r="J369" s="96"/>
    </row>
    <row r="370" spans="4:10" ht="11.25">
      <c r="D370" s="96"/>
      <c r="E370" s="96"/>
      <c r="F370" s="96"/>
      <c r="G370" s="96"/>
      <c r="H370" s="96"/>
      <c r="I370" s="96"/>
      <c r="J370" s="96"/>
    </row>
    <row r="371" spans="4:10" ht="11.25">
      <c r="D371" s="96"/>
      <c r="E371" s="96"/>
      <c r="F371" s="96"/>
      <c r="G371" s="96"/>
      <c r="H371" s="96"/>
      <c r="I371" s="96"/>
      <c r="J371" s="96"/>
    </row>
    <row r="372" spans="4:10" ht="11.25">
      <c r="D372" s="96"/>
      <c r="E372" s="96"/>
      <c r="F372" s="96"/>
      <c r="G372" s="96"/>
      <c r="H372" s="96"/>
      <c r="I372" s="96"/>
      <c r="J372" s="96"/>
    </row>
    <row r="373" spans="4:10" ht="11.25">
      <c r="D373" s="96"/>
      <c r="E373" s="96"/>
      <c r="F373" s="96"/>
      <c r="G373" s="96"/>
      <c r="H373" s="96"/>
      <c r="I373" s="96"/>
      <c r="J373" s="96"/>
    </row>
    <row r="374" spans="4:10" ht="11.25">
      <c r="D374" s="96"/>
      <c r="E374" s="96"/>
      <c r="F374" s="96"/>
      <c r="G374" s="96"/>
      <c r="H374" s="96"/>
      <c r="I374" s="96"/>
      <c r="J374" s="96"/>
    </row>
    <row r="375" spans="4:10" ht="11.25">
      <c r="D375" s="96"/>
      <c r="E375" s="96"/>
      <c r="F375" s="96"/>
      <c r="G375" s="96"/>
      <c r="H375" s="96"/>
      <c r="I375" s="96"/>
      <c r="J375" s="96"/>
    </row>
    <row r="428" ht="11.25">
      <c r="B428" s="7" t="s">
        <v>3</v>
      </c>
    </row>
    <row r="429" spans="2:9" ht="11.25">
      <c r="B429" s="7" t="s">
        <v>4</v>
      </c>
      <c r="D429" s="526" t="s">
        <v>5</v>
      </c>
      <c r="E429" s="526"/>
      <c r="F429" s="526"/>
      <c r="G429" s="526"/>
      <c r="H429" s="526"/>
      <c r="I429" s="526"/>
    </row>
    <row r="430" spans="4:9" ht="12" thickBot="1">
      <c r="D430" s="527"/>
      <c r="E430" s="527"/>
      <c r="F430" s="527"/>
      <c r="G430" s="527"/>
      <c r="H430" s="527"/>
      <c r="I430" s="527"/>
    </row>
    <row r="431" spans="1:17" ht="12" thickTop="1">
      <c r="A431" s="528" t="s">
        <v>51</v>
      </c>
      <c r="B431" s="520" t="s">
        <v>53</v>
      </c>
      <c r="C431" s="522" t="s">
        <v>54</v>
      </c>
      <c r="D431" s="522" t="s">
        <v>96</v>
      </c>
      <c r="E431" s="522" t="s">
        <v>75</v>
      </c>
      <c r="F431" s="520" t="s">
        <v>40</v>
      </c>
      <c r="G431" s="520"/>
      <c r="H431" s="520" t="s">
        <v>52</v>
      </c>
      <c r="I431" s="520"/>
      <c r="J431" s="520"/>
      <c r="K431" s="520"/>
      <c r="L431" s="520"/>
      <c r="M431" s="520"/>
      <c r="N431" s="520"/>
      <c r="O431" s="520"/>
      <c r="P431" s="520"/>
      <c r="Q431" s="521"/>
    </row>
    <row r="432" spans="1:17" ht="11.25">
      <c r="A432" s="529"/>
      <c r="B432" s="515"/>
      <c r="C432" s="518"/>
      <c r="D432" s="518"/>
      <c r="E432" s="518"/>
      <c r="F432" s="518" t="s">
        <v>124</v>
      </c>
      <c r="G432" s="518" t="s">
        <v>125</v>
      </c>
      <c r="H432" s="515" t="s">
        <v>50</v>
      </c>
      <c r="I432" s="515"/>
      <c r="J432" s="515"/>
      <c r="K432" s="515"/>
      <c r="L432" s="515"/>
      <c r="M432" s="515"/>
      <c r="N432" s="515"/>
      <c r="O432" s="515"/>
      <c r="P432" s="515"/>
      <c r="Q432" s="516"/>
    </row>
    <row r="433" spans="1:17" ht="11.25">
      <c r="A433" s="529"/>
      <c r="B433" s="515"/>
      <c r="C433" s="518"/>
      <c r="D433" s="518"/>
      <c r="E433" s="518"/>
      <c r="F433" s="518"/>
      <c r="G433" s="518"/>
      <c r="H433" s="518" t="s">
        <v>56</v>
      </c>
      <c r="I433" s="515" t="s">
        <v>57</v>
      </c>
      <c r="J433" s="515"/>
      <c r="K433" s="515"/>
      <c r="L433" s="515"/>
      <c r="M433" s="515"/>
      <c r="N433" s="515"/>
      <c r="O433" s="515"/>
      <c r="P433" s="515"/>
      <c r="Q433" s="516"/>
    </row>
    <row r="434" spans="1:17" ht="11.25">
      <c r="A434" s="529"/>
      <c r="B434" s="515"/>
      <c r="C434" s="518"/>
      <c r="D434" s="518"/>
      <c r="E434" s="518"/>
      <c r="F434" s="518"/>
      <c r="G434" s="518"/>
      <c r="H434" s="518"/>
      <c r="I434" s="515" t="s">
        <v>98</v>
      </c>
      <c r="J434" s="515"/>
      <c r="K434" s="515"/>
      <c r="L434" s="515"/>
      <c r="M434" s="515" t="s">
        <v>55</v>
      </c>
      <c r="N434" s="515"/>
      <c r="O434" s="515"/>
      <c r="P434" s="515"/>
      <c r="Q434" s="516"/>
    </row>
    <row r="435" spans="1:17" ht="11.25">
      <c r="A435" s="529"/>
      <c r="B435" s="515"/>
      <c r="C435" s="518"/>
      <c r="D435" s="518"/>
      <c r="E435" s="518"/>
      <c r="F435" s="518"/>
      <c r="G435" s="518"/>
      <c r="H435" s="518"/>
      <c r="I435" s="518" t="s">
        <v>58</v>
      </c>
      <c r="J435" s="515" t="s">
        <v>60</v>
      </c>
      <c r="K435" s="515"/>
      <c r="L435" s="515"/>
      <c r="M435" s="518" t="s">
        <v>61</v>
      </c>
      <c r="N435" s="518" t="s">
        <v>60</v>
      </c>
      <c r="O435" s="518"/>
      <c r="P435" s="518"/>
      <c r="Q435" s="519"/>
    </row>
    <row r="436" spans="1:17" ht="42">
      <c r="A436" s="529"/>
      <c r="B436" s="515"/>
      <c r="C436" s="518"/>
      <c r="D436" s="518"/>
      <c r="E436" s="518"/>
      <c r="F436" s="518"/>
      <c r="G436" s="518"/>
      <c r="H436" s="518"/>
      <c r="I436" s="518"/>
      <c r="J436" s="6" t="s">
        <v>74</v>
      </c>
      <c r="K436" s="6" t="s">
        <v>62</v>
      </c>
      <c r="L436" s="6" t="s">
        <v>64</v>
      </c>
      <c r="M436" s="518"/>
      <c r="N436" s="6" t="s">
        <v>63</v>
      </c>
      <c r="O436" s="6" t="s">
        <v>74</v>
      </c>
      <c r="P436" s="6" t="s">
        <v>62</v>
      </c>
      <c r="Q436" s="25" t="s">
        <v>64</v>
      </c>
    </row>
    <row r="437" spans="1:17" ht="12" thickBot="1">
      <c r="A437" s="26">
        <v>1</v>
      </c>
      <c r="B437" s="27">
        <v>2</v>
      </c>
      <c r="C437" s="27">
        <v>3</v>
      </c>
      <c r="D437" s="27">
        <v>4</v>
      </c>
      <c r="E437" s="27">
        <v>5</v>
      </c>
      <c r="F437" s="27">
        <v>6</v>
      </c>
      <c r="G437" s="27">
        <v>7</v>
      </c>
      <c r="H437" s="27">
        <v>8</v>
      </c>
      <c r="I437" s="27">
        <v>9</v>
      </c>
      <c r="J437" s="27">
        <v>10</v>
      </c>
      <c r="K437" s="27">
        <v>11</v>
      </c>
      <c r="L437" s="27">
        <v>12</v>
      </c>
      <c r="M437" s="27">
        <v>13</v>
      </c>
      <c r="N437" s="27">
        <v>14</v>
      </c>
      <c r="O437" s="27">
        <v>15</v>
      </c>
      <c r="P437" s="27">
        <v>16</v>
      </c>
      <c r="Q437" s="28">
        <v>17</v>
      </c>
    </row>
    <row r="438" spans="1:17" ht="12.75" thickBot="1" thickTop="1">
      <c r="A438" s="29">
        <v>1</v>
      </c>
      <c r="B438" s="30" t="s">
        <v>65</v>
      </c>
      <c r="C438" s="508" t="s">
        <v>49</v>
      </c>
      <c r="D438" s="509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</row>
    <row r="439" spans="1:17" ht="12" thickTop="1">
      <c r="A439" s="474" t="s">
        <v>68</v>
      </c>
      <c r="B439" s="188" t="s">
        <v>116</v>
      </c>
      <c r="C439" s="189"/>
      <c r="D439" s="189"/>
      <c r="E439" s="190"/>
      <c r="F439" s="190"/>
      <c r="G439" s="190"/>
      <c r="H439" s="190"/>
      <c r="I439" s="190"/>
      <c r="J439" s="189"/>
      <c r="K439" s="189"/>
      <c r="L439" s="189"/>
      <c r="M439" s="190"/>
      <c r="N439" s="189"/>
      <c r="O439" s="189"/>
      <c r="P439" s="189"/>
      <c r="Q439" s="191"/>
    </row>
    <row r="440" spans="1:17" ht="22.5">
      <c r="A440" s="461"/>
      <c r="B440" s="192" t="s">
        <v>117</v>
      </c>
      <c r="C440" s="193"/>
      <c r="D440" s="193"/>
      <c r="E440" s="88"/>
      <c r="F440" s="88"/>
      <c r="G440" s="88"/>
      <c r="H440" s="88"/>
      <c r="I440" s="88"/>
      <c r="J440" s="193"/>
      <c r="K440" s="193"/>
      <c r="L440" s="193"/>
      <c r="M440" s="88"/>
      <c r="N440" s="193"/>
      <c r="O440" s="193"/>
      <c r="P440" s="193"/>
      <c r="Q440" s="194"/>
    </row>
    <row r="441" spans="1:17" ht="22.5">
      <c r="A441" s="461"/>
      <c r="B441" s="192" t="s">
        <v>119</v>
      </c>
      <c r="C441" s="193"/>
      <c r="D441" s="193"/>
      <c r="E441" s="88"/>
      <c r="F441" s="88"/>
      <c r="G441" s="88"/>
      <c r="H441" s="88"/>
      <c r="I441" s="88"/>
      <c r="J441" s="193"/>
      <c r="K441" s="193"/>
      <c r="L441" s="193"/>
      <c r="M441" s="88"/>
      <c r="N441" s="193"/>
      <c r="O441" s="193"/>
      <c r="P441" s="193"/>
      <c r="Q441" s="194"/>
    </row>
    <row r="442" spans="1:17" ht="22.5">
      <c r="A442" s="461"/>
      <c r="B442" s="192" t="s">
        <v>6</v>
      </c>
      <c r="C442" s="193"/>
      <c r="D442" s="118" t="s">
        <v>122</v>
      </c>
      <c r="E442" s="88"/>
      <c r="F442" s="88"/>
      <c r="G442" s="88"/>
      <c r="H442" s="88"/>
      <c r="I442" s="88"/>
      <c r="J442" s="193"/>
      <c r="K442" s="193"/>
      <c r="L442" s="193"/>
      <c r="M442" s="88"/>
      <c r="N442" s="193"/>
      <c r="O442" s="193"/>
      <c r="P442" s="193"/>
      <c r="Q442" s="194"/>
    </row>
    <row r="443" spans="1:17" ht="11.25">
      <c r="A443" s="461"/>
      <c r="B443" s="195" t="s">
        <v>67</v>
      </c>
      <c r="C443" s="193"/>
      <c r="D443" s="193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72"/>
    </row>
    <row r="444" spans="1:17" ht="11.25">
      <c r="A444" s="461"/>
      <c r="B444" s="195"/>
      <c r="C444" s="193"/>
      <c r="D444" s="193"/>
      <c r="E444" s="82"/>
      <c r="F444" s="82"/>
      <c r="G444" s="82"/>
      <c r="H444" s="82"/>
      <c r="I444" s="82"/>
      <c r="J444" s="91"/>
      <c r="K444" s="91"/>
      <c r="L444" s="91"/>
      <c r="M444" s="82"/>
      <c r="N444" s="91"/>
      <c r="O444" s="91"/>
      <c r="P444" s="91"/>
      <c r="Q444" s="92"/>
    </row>
    <row r="445" spans="1:17" ht="11.25">
      <c r="A445" s="64"/>
      <c r="B445" s="195" t="s">
        <v>127</v>
      </c>
      <c r="C445" s="193"/>
      <c r="D445" s="193"/>
      <c r="E445" s="82"/>
      <c r="F445" s="82"/>
      <c r="G445" s="82"/>
      <c r="H445" s="82"/>
      <c r="I445" s="82"/>
      <c r="J445" s="91"/>
      <c r="K445" s="91"/>
      <c r="L445" s="91"/>
      <c r="M445" s="82"/>
      <c r="N445" s="91"/>
      <c r="O445" s="91"/>
      <c r="P445" s="91"/>
      <c r="Q445" s="92"/>
    </row>
    <row r="446" spans="1:17" ht="11.25">
      <c r="A446" s="523" t="s">
        <v>69</v>
      </c>
      <c r="B446" s="196" t="s">
        <v>116</v>
      </c>
      <c r="C446" s="197"/>
      <c r="D446" s="197"/>
      <c r="E446" s="198"/>
      <c r="F446" s="198"/>
      <c r="G446" s="198"/>
      <c r="H446" s="198"/>
      <c r="I446" s="198"/>
      <c r="J446" s="197"/>
      <c r="K446" s="197"/>
      <c r="L446" s="197"/>
      <c r="M446" s="198"/>
      <c r="N446" s="197"/>
      <c r="O446" s="197"/>
      <c r="P446" s="197"/>
      <c r="Q446" s="197"/>
    </row>
    <row r="447" spans="1:17" ht="22.5">
      <c r="A447" s="524"/>
      <c r="B447" s="199" t="s">
        <v>117</v>
      </c>
      <c r="C447" s="73"/>
      <c r="D447" s="73"/>
      <c r="E447" s="70"/>
      <c r="F447" s="70"/>
      <c r="G447" s="70"/>
      <c r="H447" s="70"/>
      <c r="I447" s="70"/>
      <c r="J447" s="73"/>
      <c r="K447" s="73"/>
      <c r="L447" s="73"/>
      <c r="M447" s="70"/>
      <c r="N447" s="73"/>
      <c r="O447" s="73"/>
      <c r="P447" s="73"/>
      <c r="Q447" s="73"/>
    </row>
    <row r="448" spans="1:17" ht="22.5">
      <c r="A448" s="524"/>
      <c r="B448" s="199" t="s">
        <v>119</v>
      </c>
      <c r="C448" s="73"/>
      <c r="D448" s="73"/>
      <c r="E448" s="70"/>
      <c r="F448" s="70"/>
      <c r="G448" s="70"/>
      <c r="H448" s="70"/>
      <c r="I448" s="70"/>
      <c r="J448" s="73"/>
      <c r="K448" s="73"/>
      <c r="L448" s="73"/>
      <c r="M448" s="70"/>
      <c r="N448" s="73"/>
      <c r="O448" s="73"/>
      <c r="P448" s="73"/>
      <c r="Q448" s="73"/>
    </row>
    <row r="449" spans="1:17" ht="22.5">
      <c r="A449" s="524"/>
      <c r="B449" s="199" t="s">
        <v>7</v>
      </c>
      <c r="C449" s="73"/>
      <c r="D449" s="200" t="s">
        <v>8</v>
      </c>
      <c r="E449" s="70"/>
      <c r="F449" s="70"/>
      <c r="G449" s="70"/>
      <c r="H449" s="70"/>
      <c r="I449" s="70"/>
      <c r="J449" s="73"/>
      <c r="K449" s="73"/>
      <c r="L449" s="73"/>
      <c r="M449" s="70"/>
      <c r="N449" s="73"/>
      <c r="O449" s="73"/>
      <c r="P449" s="73"/>
      <c r="Q449" s="73"/>
    </row>
    <row r="450" spans="1:17" ht="11.25">
      <c r="A450" s="524"/>
      <c r="B450" s="69" t="s">
        <v>67</v>
      </c>
      <c r="C450" s="73"/>
      <c r="D450" s="73"/>
      <c r="E450" s="70"/>
      <c r="F450" s="70"/>
      <c r="G450" s="70"/>
      <c r="H450" s="70"/>
      <c r="I450" s="70"/>
      <c r="J450" s="70"/>
      <c r="K450" s="70"/>
      <c r="L450" s="70"/>
      <c r="M450" s="70"/>
      <c r="N450" s="70"/>
      <c r="O450" s="70"/>
      <c r="P450" s="70"/>
      <c r="Q450" s="70"/>
    </row>
    <row r="451" spans="1:17" ht="11.25">
      <c r="A451" s="524"/>
      <c r="B451" s="69"/>
      <c r="C451" s="73"/>
      <c r="D451" s="73"/>
      <c r="E451" s="70"/>
      <c r="F451" s="70"/>
      <c r="G451" s="70"/>
      <c r="H451" s="70"/>
      <c r="I451" s="70"/>
      <c r="J451" s="73"/>
      <c r="K451" s="73"/>
      <c r="L451" s="73"/>
      <c r="M451" s="70"/>
      <c r="N451" s="73"/>
      <c r="O451" s="73"/>
      <c r="P451" s="73"/>
      <c r="Q451" s="73"/>
    </row>
    <row r="452" spans="1:17" ht="11.25">
      <c r="A452" s="525"/>
      <c r="B452" s="77" t="s">
        <v>127</v>
      </c>
      <c r="C452" s="78"/>
      <c r="D452" s="78"/>
      <c r="E452" s="201"/>
      <c r="F452" s="201"/>
      <c r="G452" s="201"/>
      <c r="H452" s="201"/>
      <c r="I452" s="201"/>
      <c r="J452" s="78"/>
      <c r="K452" s="78"/>
      <c r="L452" s="78"/>
      <c r="M452" s="201"/>
      <c r="N452" s="78"/>
      <c r="O452" s="78"/>
      <c r="P452" s="78"/>
      <c r="Q452" s="78"/>
    </row>
  </sheetData>
  <sheetProtection/>
  <mergeCells count="93">
    <mergeCell ref="A142:A148"/>
    <mergeCell ref="A129:A134"/>
    <mergeCell ref="O1:Q1"/>
    <mergeCell ref="A1:M1"/>
    <mergeCell ref="F3:G3"/>
    <mergeCell ref="B3:B8"/>
    <mergeCell ref="M6:Q6"/>
    <mergeCell ref="N7:Q7"/>
    <mergeCell ref="I7:I8"/>
    <mergeCell ref="H3:Q3"/>
    <mergeCell ref="A446:A452"/>
    <mergeCell ref="D429:I430"/>
    <mergeCell ref="C438:D438"/>
    <mergeCell ref="A439:A444"/>
    <mergeCell ref="I435:I436"/>
    <mergeCell ref="I433:Q433"/>
    <mergeCell ref="I434:L434"/>
    <mergeCell ref="A431:A436"/>
    <mergeCell ref="B431:B436"/>
    <mergeCell ref="C431:C436"/>
    <mergeCell ref="F432:F436"/>
    <mergeCell ref="D431:D436"/>
    <mergeCell ref="G4:G8"/>
    <mergeCell ref="E431:E436"/>
    <mergeCell ref="F431:G431"/>
    <mergeCell ref="G432:G436"/>
    <mergeCell ref="G214:H214"/>
    <mergeCell ref="G338:H338"/>
    <mergeCell ref="H4:Q4"/>
    <mergeCell ref="H433:H436"/>
    <mergeCell ref="H432:Q432"/>
    <mergeCell ref="J211:K211"/>
    <mergeCell ref="G211:H211"/>
    <mergeCell ref="N435:Q435"/>
    <mergeCell ref="J435:L435"/>
    <mergeCell ref="M434:Q434"/>
    <mergeCell ref="M435:M436"/>
    <mergeCell ref="J340:K340"/>
    <mergeCell ref="G343:H343"/>
    <mergeCell ref="H431:Q431"/>
    <mergeCell ref="H5:H8"/>
    <mergeCell ref="C10:D10"/>
    <mergeCell ref="D3:D8"/>
    <mergeCell ref="G212:H212"/>
    <mergeCell ref="C156:D156"/>
    <mergeCell ref="C55:D55"/>
    <mergeCell ref="C57:D57"/>
    <mergeCell ref="M7:M8"/>
    <mergeCell ref="I6:L6"/>
    <mergeCell ref="J7:L7"/>
    <mergeCell ref="I5:Q5"/>
    <mergeCell ref="A115:A121"/>
    <mergeCell ref="A3:A8"/>
    <mergeCell ref="F4:F8"/>
    <mergeCell ref="C3:C8"/>
    <mergeCell ref="A11:A17"/>
    <mergeCell ref="E3:E8"/>
    <mergeCell ref="A56:A64"/>
    <mergeCell ref="A65:A71"/>
    <mergeCell ref="A79:A85"/>
    <mergeCell ref="A86:A92"/>
    <mergeCell ref="A72:A78"/>
    <mergeCell ref="A18:A25"/>
    <mergeCell ref="C29:D29"/>
    <mergeCell ref="A47:A54"/>
    <mergeCell ref="A26:A32"/>
    <mergeCell ref="A33:A39"/>
    <mergeCell ref="A40:A46"/>
    <mergeCell ref="A228:B228"/>
    <mergeCell ref="G213:H213"/>
    <mergeCell ref="G208:H208"/>
    <mergeCell ref="G209:H209"/>
    <mergeCell ref="G210:H210"/>
    <mergeCell ref="A156:B156"/>
    <mergeCell ref="G342:H342"/>
    <mergeCell ref="G339:H339"/>
    <mergeCell ref="G340:H340"/>
    <mergeCell ref="G341:H341"/>
    <mergeCell ref="G337:H337"/>
    <mergeCell ref="A195:A201"/>
    <mergeCell ref="C227:D227"/>
    <mergeCell ref="A227:B227"/>
    <mergeCell ref="C228:D228"/>
    <mergeCell ref="A149:A155"/>
    <mergeCell ref="A175:A181"/>
    <mergeCell ref="A93:A100"/>
    <mergeCell ref="A185:A191"/>
    <mergeCell ref="A135:A141"/>
    <mergeCell ref="A158:A164"/>
    <mergeCell ref="A166:A171"/>
    <mergeCell ref="A101:A107"/>
    <mergeCell ref="A108:A114"/>
    <mergeCell ref="A122:A127"/>
  </mergeCells>
  <printOptions horizontalCentered="1"/>
  <pageMargins left="0.1968503937007874" right="0.1968503937007874" top="0.3937007874015748" bottom="0.1968503937007874" header="0.1968503937007874" footer="0.5118110236220472"/>
  <pageSetup firstPageNumber="26" useFirstPageNumber="1" horizontalDpi="600" verticalDpi="600" orientation="landscape" paperSize="9" scale="75" r:id="rId1"/>
  <headerFooter alignWithMargins="0">
    <oddHeader>&amp;R&amp;9
</oddHeader>
  </headerFooter>
  <rowBreaks count="5" manualBreakCount="5">
    <brk id="39" max="18" man="1"/>
    <brk id="71" max="18" man="1"/>
    <brk id="107" max="18" man="1"/>
    <brk id="134" max="18" man="1"/>
    <brk id="23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"/>
  <dimension ref="A3:M26"/>
  <sheetViews>
    <sheetView workbookViewId="0" topLeftCell="E16">
      <selection activeCell="F28" sqref="F28"/>
    </sheetView>
  </sheetViews>
  <sheetFormatPr defaultColWidth="9.00390625" defaultRowHeight="12.75"/>
  <cols>
    <col min="1" max="1" width="5.25390625" style="1" customWidth="1"/>
    <col min="2" max="2" width="9.125" style="1" customWidth="1"/>
    <col min="3" max="3" width="11.00390625" style="1" customWidth="1"/>
    <col min="4" max="4" width="6.125" style="1" customWidth="1"/>
    <col min="5" max="5" width="40.25390625" style="1" customWidth="1"/>
    <col min="6" max="6" width="14.375" style="1" customWidth="1"/>
    <col min="7" max="7" width="11.375" style="1" customWidth="1"/>
    <col min="8" max="8" width="10.75390625" style="1" customWidth="1"/>
    <col min="9" max="9" width="13.625" style="1" customWidth="1"/>
    <col min="10" max="11" width="11.75390625" style="1" customWidth="1"/>
    <col min="12" max="12" width="11.125" style="1" customWidth="1"/>
    <col min="13" max="13" width="10.125" style="1" bestFit="1" customWidth="1"/>
    <col min="14" max="16384" width="9.125" style="1" customWidth="1"/>
  </cols>
  <sheetData>
    <row r="3" spans="10:12" ht="12.75">
      <c r="J3" s="536" t="s">
        <v>262</v>
      </c>
      <c r="K3" s="536"/>
      <c r="L3" s="536"/>
    </row>
    <row r="4" spans="1:12" ht="42" customHeight="1">
      <c r="A4" s="537" t="s">
        <v>199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</row>
    <row r="5" spans="3:9" ht="1.5" customHeight="1" thickBot="1">
      <c r="C5" s="307"/>
      <c r="D5" s="307"/>
      <c r="E5" s="4"/>
      <c r="F5" s="23"/>
      <c r="G5" s="543"/>
      <c r="H5" s="543"/>
      <c r="I5" s="543"/>
    </row>
    <row r="6" spans="1:12" ht="30.75" customHeight="1" thickTop="1">
      <c r="A6" s="544" t="s">
        <v>51</v>
      </c>
      <c r="B6" s="546" t="s">
        <v>37</v>
      </c>
      <c r="C6" s="546" t="s">
        <v>38</v>
      </c>
      <c r="D6" s="546" t="s">
        <v>39</v>
      </c>
      <c r="E6" s="548" t="s">
        <v>48</v>
      </c>
      <c r="F6" s="534" t="s">
        <v>196</v>
      </c>
      <c r="G6" s="542" t="s">
        <v>191</v>
      </c>
      <c r="H6" s="538"/>
      <c r="I6" s="538"/>
      <c r="J6" s="538" t="s">
        <v>193</v>
      </c>
      <c r="K6" s="538"/>
      <c r="L6" s="539"/>
    </row>
    <row r="7" spans="1:12" ht="15.75" customHeight="1" thickBot="1">
      <c r="A7" s="545"/>
      <c r="B7" s="547"/>
      <c r="C7" s="547"/>
      <c r="D7" s="547"/>
      <c r="E7" s="549"/>
      <c r="F7" s="535"/>
      <c r="G7" s="234" t="s">
        <v>192</v>
      </c>
      <c r="H7" s="219" t="s">
        <v>194</v>
      </c>
      <c r="I7" s="219" t="s">
        <v>195</v>
      </c>
      <c r="J7" s="219" t="s">
        <v>192</v>
      </c>
      <c r="K7" s="219" t="s">
        <v>194</v>
      </c>
      <c r="L7" s="220" t="s">
        <v>195</v>
      </c>
    </row>
    <row r="8" spans="1:12" s="5" customFormat="1" ht="13.5" customHeight="1" thickBot="1" thickTop="1">
      <c r="A8" s="221">
        <v>1</v>
      </c>
      <c r="B8" s="217">
        <v>2</v>
      </c>
      <c r="C8" s="308">
        <v>3</v>
      </c>
      <c r="D8" s="308">
        <v>4</v>
      </c>
      <c r="E8" s="218">
        <v>5</v>
      </c>
      <c r="F8" s="235">
        <v>6</v>
      </c>
      <c r="G8" s="235">
        <v>7</v>
      </c>
      <c r="H8" s="235">
        <v>8</v>
      </c>
      <c r="I8" s="235">
        <v>9</v>
      </c>
      <c r="J8" s="235">
        <v>10</v>
      </c>
      <c r="K8" s="235">
        <v>11</v>
      </c>
      <c r="L8" s="235">
        <v>12</v>
      </c>
    </row>
    <row r="9" spans="1:13" s="5" customFormat="1" ht="26.25" customHeight="1" thickBot="1" thickTop="1">
      <c r="A9" s="540" t="s">
        <v>197</v>
      </c>
      <c r="B9" s="541"/>
      <c r="C9" s="541"/>
      <c r="D9" s="541"/>
      <c r="E9" s="541"/>
      <c r="F9" s="236">
        <f aca="true" t="shared" si="0" ref="F9:L9">SUM(F10:F20)</f>
        <v>1809216</v>
      </c>
      <c r="G9" s="269">
        <f t="shared" si="0"/>
        <v>0</v>
      </c>
      <c r="H9" s="270">
        <f t="shared" si="0"/>
        <v>0</v>
      </c>
      <c r="I9" s="270">
        <f>SUM(I10:I20)</f>
        <v>1390316</v>
      </c>
      <c r="J9" s="270">
        <f t="shared" si="0"/>
        <v>0</v>
      </c>
      <c r="K9" s="270">
        <f t="shared" si="0"/>
        <v>418900</v>
      </c>
      <c r="L9" s="271">
        <f t="shared" si="0"/>
        <v>0</v>
      </c>
      <c r="M9" s="226"/>
    </row>
    <row r="10" spans="1:12" ht="30" customHeight="1" thickTop="1">
      <c r="A10" s="222" t="s">
        <v>42</v>
      </c>
      <c r="B10" s="215" t="s">
        <v>84</v>
      </c>
      <c r="C10" s="215" t="s">
        <v>85</v>
      </c>
      <c r="D10" s="215" t="s">
        <v>101</v>
      </c>
      <c r="E10" s="230" t="s">
        <v>91</v>
      </c>
      <c r="F10" s="272">
        <v>984758</v>
      </c>
      <c r="G10" s="273"/>
      <c r="H10" s="274"/>
      <c r="I10" s="275">
        <v>984758</v>
      </c>
      <c r="J10" s="274"/>
      <c r="K10" s="274"/>
      <c r="L10" s="276"/>
    </row>
    <row r="11" spans="1:12" ht="30" customHeight="1">
      <c r="A11" s="223" t="s">
        <v>43</v>
      </c>
      <c r="B11" s="2" t="s">
        <v>84</v>
      </c>
      <c r="C11" s="2" t="s">
        <v>86</v>
      </c>
      <c r="D11" s="2" t="s">
        <v>101</v>
      </c>
      <c r="E11" s="231" t="s">
        <v>92</v>
      </c>
      <c r="F11" s="277">
        <v>369558</v>
      </c>
      <c r="G11" s="278"/>
      <c r="H11" s="279"/>
      <c r="I11" s="280">
        <v>369558</v>
      </c>
      <c r="J11" s="279"/>
      <c r="K11" s="279"/>
      <c r="L11" s="281"/>
    </row>
    <row r="12" spans="1:12" ht="30" customHeight="1">
      <c r="A12" s="223" t="s">
        <v>44</v>
      </c>
      <c r="B12" s="2" t="s">
        <v>84</v>
      </c>
      <c r="C12" s="2" t="s">
        <v>87</v>
      </c>
      <c r="D12" s="2" t="s">
        <v>102</v>
      </c>
      <c r="E12" s="231" t="s">
        <v>93</v>
      </c>
      <c r="F12" s="277">
        <v>6000</v>
      </c>
      <c r="G12" s="278"/>
      <c r="H12" s="279"/>
      <c r="I12" s="280">
        <v>6000</v>
      </c>
      <c r="J12" s="279"/>
      <c r="K12" s="279"/>
      <c r="L12" s="281"/>
    </row>
    <row r="13" spans="1:12" ht="30" customHeight="1">
      <c r="A13" s="223" t="s">
        <v>36</v>
      </c>
      <c r="B13" s="2" t="s">
        <v>89</v>
      </c>
      <c r="C13" s="2" t="s">
        <v>90</v>
      </c>
      <c r="D13" s="2" t="s">
        <v>217</v>
      </c>
      <c r="E13" s="231" t="s">
        <v>94</v>
      </c>
      <c r="F13" s="277">
        <v>30000</v>
      </c>
      <c r="G13" s="278"/>
      <c r="H13" s="279"/>
      <c r="I13" s="280">
        <v>30000</v>
      </c>
      <c r="J13" s="279"/>
      <c r="K13" s="279"/>
      <c r="L13" s="281"/>
    </row>
    <row r="14" spans="1:12" ht="30" customHeight="1">
      <c r="A14" s="223" t="s">
        <v>45</v>
      </c>
      <c r="B14" s="17" t="s">
        <v>81</v>
      </c>
      <c r="C14" s="17" t="s">
        <v>82</v>
      </c>
      <c r="D14" s="17" t="s">
        <v>100</v>
      </c>
      <c r="E14" s="232" t="s">
        <v>168</v>
      </c>
      <c r="F14" s="282">
        <v>25000</v>
      </c>
      <c r="G14" s="278"/>
      <c r="H14" s="283"/>
      <c r="I14" s="279"/>
      <c r="J14" s="279"/>
      <c r="K14" s="283">
        <v>25000</v>
      </c>
      <c r="L14" s="281"/>
    </row>
    <row r="15" spans="1:12" ht="36.75" customHeight="1">
      <c r="A15" s="223" t="s">
        <v>46</v>
      </c>
      <c r="B15" s="17" t="s">
        <v>81</v>
      </c>
      <c r="C15" s="17" t="s">
        <v>82</v>
      </c>
      <c r="D15" s="17" t="s">
        <v>100</v>
      </c>
      <c r="E15" s="232" t="s">
        <v>170</v>
      </c>
      <c r="F15" s="282">
        <v>64000</v>
      </c>
      <c r="G15" s="278"/>
      <c r="H15" s="283"/>
      <c r="I15" s="279"/>
      <c r="J15" s="279"/>
      <c r="K15" s="283">
        <v>64000</v>
      </c>
      <c r="L15" s="281"/>
    </row>
    <row r="16" spans="1:12" ht="30" customHeight="1">
      <c r="A16" s="223" t="s">
        <v>95</v>
      </c>
      <c r="B16" s="17" t="s">
        <v>81</v>
      </c>
      <c r="C16" s="17" t="s">
        <v>82</v>
      </c>
      <c r="D16" s="17" t="s">
        <v>100</v>
      </c>
      <c r="E16" s="232" t="s">
        <v>169</v>
      </c>
      <c r="F16" s="282">
        <v>36000</v>
      </c>
      <c r="G16" s="278"/>
      <c r="H16" s="283"/>
      <c r="I16" s="279"/>
      <c r="J16" s="279"/>
      <c r="K16" s="283">
        <v>36000</v>
      </c>
      <c r="L16" s="281"/>
    </row>
    <row r="17" spans="1:12" ht="36.75" customHeight="1">
      <c r="A17" s="223" t="s">
        <v>103</v>
      </c>
      <c r="B17" s="17" t="s">
        <v>81</v>
      </c>
      <c r="C17" s="17" t="s">
        <v>82</v>
      </c>
      <c r="D17" s="17" t="s">
        <v>100</v>
      </c>
      <c r="E17" s="232" t="s">
        <v>170</v>
      </c>
      <c r="F17" s="282">
        <v>84000</v>
      </c>
      <c r="G17" s="278"/>
      <c r="H17" s="283"/>
      <c r="I17" s="279"/>
      <c r="J17" s="279"/>
      <c r="K17" s="283">
        <v>84000</v>
      </c>
      <c r="L17" s="281"/>
    </row>
    <row r="18" spans="1:12" ht="30" customHeight="1">
      <c r="A18" s="223" t="s">
        <v>107</v>
      </c>
      <c r="B18" s="17" t="s">
        <v>81</v>
      </c>
      <c r="C18" s="17" t="s">
        <v>82</v>
      </c>
      <c r="D18" s="17" t="s">
        <v>100</v>
      </c>
      <c r="E18" s="232" t="s">
        <v>189</v>
      </c>
      <c r="F18" s="282">
        <v>50000</v>
      </c>
      <c r="G18" s="278"/>
      <c r="H18" s="283"/>
      <c r="I18" s="279"/>
      <c r="J18" s="279"/>
      <c r="K18" s="283">
        <v>50000</v>
      </c>
      <c r="L18" s="281"/>
    </row>
    <row r="19" spans="1:12" ht="30" customHeight="1">
      <c r="A19" s="223" t="s">
        <v>108</v>
      </c>
      <c r="B19" s="17" t="s">
        <v>81</v>
      </c>
      <c r="C19" s="17" t="s">
        <v>83</v>
      </c>
      <c r="D19" s="17" t="s">
        <v>100</v>
      </c>
      <c r="E19" s="232" t="s">
        <v>171</v>
      </c>
      <c r="F19" s="282">
        <v>80000</v>
      </c>
      <c r="G19" s="278"/>
      <c r="H19" s="283"/>
      <c r="I19" s="279"/>
      <c r="J19" s="279"/>
      <c r="K19" s="283">
        <v>80000</v>
      </c>
      <c r="L19" s="281"/>
    </row>
    <row r="20" spans="1:12" ht="30" customHeight="1" thickBot="1">
      <c r="A20" s="224" t="s">
        <v>109</v>
      </c>
      <c r="B20" s="216" t="s">
        <v>78</v>
      </c>
      <c r="C20" s="216" t="s">
        <v>210</v>
      </c>
      <c r="D20" s="216" t="s">
        <v>211</v>
      </c>
      <c r="E20" s="233" t="s">
        <v>188</v>
      </c>
      <c r="F20" s="284">
        <v>79900</v>
      </c>
      <c r="G20" s="285"/>
      <c r="H20" s="286"/>
      <c r="I20" s="286"/>
      <c r="J20" s="286"/>
      <c r="K20" s="287">
        <v>79900</v>
      </c>
      <c r="L20" s="288"/>
    </row>
    <row r="21" spans="1:12" ht="25.5" customHeight="1" thickBot="1" thickTop="1">
      <c r="A21" s="540" t="s">
        <v>200</v>
      </c>
      <c r="B21" s="541"/>
      <c r="C21" s="541"/>
      <c r="D21" s="541"/>
      <c r="E21" s="541"/>
      <c r="F21" s="236">
        <f>F22+F23</f>
        <v>137000</v>
      </c>
      <c r="G21" s="236">
        <f aca="true" t="shared" si="1" ref="G21:L21">G22+G23</f>
        <v>0</v>
      </c>
      <c r="H21" s="236">
        <f t="shared" si="1"/>
        <v>0</v>
      </c>
      <c r="I21" s="236">
        <f>I22+I23</f>
        <v>137000</v>
      </c>
      <c r="J21" s="236">
        <f t="shared" si="1"/>
        <v>0</v>
      </c>
      <c r="K21" s="236">
        <f t="shared" si="1"/>
        <v>0</v>
      </c>
      <c r="L21" s="236">
        <f t="shared" si="1"/>
        <v>0</v>
      </c>
    </row>
    <row r="22" spans="1:12" ht="37.5" customHeight="1" thickTop="1">
      <c r="A22" s="225" t="s">
        <v>42</v>
      </c>
      <c r="B22" s="228">
        <v>600</v>
      </c>
      <c r="C22" s="228">
        <v>60016</v>
      </c>
      <c r="D22" s="228">
        <v>6300</v>
      </c>
      <c r="E22" s="238" t="s">
        <v>59</v>
      </c>
      <c r="F22" s="237">
        <f>I22</f>
        <v>87000</v>
      </c>
      <c r="G22" s="289"/>
      <c r="H22" s="290"/>
      <c r="I22" s="229">
        <v>87000</v>
      </c>
      <c r="J22" s="290"/>
      <c r="K22" s="290"/>
      <c r="L22" s="291"/>
    </row>
    <row r="23" spans="1:12" ht="23.25" customHeight="1" thickBot="1">
      <c r="A23" s="223" t="s">
        <v>43</v>
      </c>
      <c r="B23" s="2" t="s">
        <v>213</v>
      </c>
      <c r="C23" s="2" t="s">
        <v>10</v>
      </c>
      <c r="D23" s="2" t="s">
        <v>139</v>
      </c>
      <c r="E23" s="243" t="s">
        <v>11</v>
      </c>
      <c r="F23" s="277">
        <v>50000</v>
      </c>
      <c r="G23" s="278"/>
      <c r="H23" s="279"/>
      <c r="I23" s="280">
        <v>50000</v>
      </c>
      <c r="J23" s="279"/>
      <c r="K23" s="279"/>
      <c r="L23" s="281"/>
    </row>
    <row r="24" spans="1:13" s="18" customFormat="1" ht="24" customHeight="1" thickBot="1" thickTop="1">
      <c r="A24" s="540" t="s">
        <v>198</v>
      </c>
      <c r="B24" s="541"/>
      <c r="C24" s="541"/>
      <c r="D24" s="541"/>
      <c r="E24" s="541"/>
      <c r="F24" s="292">
        <f>F9+F21</f>
        <v>1946216</v>
      </c>
      <c r="G24" s="293">
        <f aca="true" t="shared" si="2" ref="G24:L24">G9+G21</f>
        <v>0</v>
      </c>
      <c r="H24" s="294">
        <f t="shared" si="2"/>
        <v>0</v>
      </c>
      <c r="I24" s="294">
        <f>I9+I21</f>
        <v>1527316</v>
      </c>
      <c r="J24" s="294">
        <f t="shared" si="2"/>
        <v>0</v>
      </c>
      <c r="K24" s="294">
        <f t="shared" si="2"/>
        <v>418900</v>
      </c>
      <c r="L24" s="295">
        <f t="shared" si="2"/>
        <v>0</v>
      </c>
      <c r="M24" s="227"/>
    </row>
    <row r="25" ht="13.5" thickTop="1"/>
    <row r="26" ht="12.75">
      <c r="A26" s="3"/>
    </row>
  </sheetData>
  <mergeCells count="14">
    <mergeCell ref="A24:E24"/>
    <mergeCell ref="G6:I6"/>
    <mergeCell ref="G5:I5"/>
    <mergeCell ref="A9:E9"/>
    <mergeCell ref="A21:E21"/>
    <mergeCell ref="A6:A7"/>
    <mergeCell ref="B6:B7"/>
    <mergeCell ref="C6:C7"/>
    <mergeCell ref="D6:D7"/>
    <mergeCell ref="E6:E7"/>
    <mergeCell ref="F6:F7"/>
    <mergeCell ref="J3:L3"/>
    <mergeCell ref="A4:L4"/>
    <mergeCell ref="J6:L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0"/>
  <dimension ref="A1:N26"/>
  <sheetViews>
    <sheetView zoomScale="90" zoomScaleNormal="90" workbookViewId="0" topLeftCell="A1">
      <selection activeCell="A2" sqref="A2:L2"/>
    </sheetView>
  </sheetViews>
  <sheetFormatPr defaultColWidth="9.00390625" defaultRowHeight="12.75"/>
  <cols>
    <col min="1" max="1" width="4.75390625" style="309" customWidth="1"/>
    <col min="2" max="2" width="36.75390625" style="309" customWidth="1"/>
    <col min="3" max="3" width="5.875" style="309" customWidth="1"/>
    <col min="4" max="4" width="7.875" style="309" customWidth="1"/>
    <col min="5" max="5" width="11.875" style="309" customWidth="1"/>
    <col min="6" max="6" width="10.75390625" style="309" customWidth="1"/>
    <col min="7" max="7" width="10.625" style="309" customWidth="1"/>
    <col min="8" max="8" width="7.00390625" style="309" customWidth="1"/>
    <col min="9" max="9" width="9.875" style="309" customWidth="1"/>
    <col min="10" max="10" width="10.25390625" style="309" customWidth="1"/>
    <col min="11" max="11" width="8.875" style="309" customWidth="1"/>
    <col min="12" max="12" width="11.00390625" style="309" customWidth="1"/>
    <col min="13" max="13" width="12.75390625" style="309" hidden="1" customWidth="1"/>
    <col min="14" max="16384" width="9.125" style="309" customWidth="1"/>
  </cols>
  <sheetData>
    <row r="1" spans="11:14" ht="15.75">
      <c r="K1" s="550" t="s">
        <v>294</v>
      </c>
      <c r="L1" s="550"/>
      <c r="M1" s="550"/>
      <c r="N1" s="550"/>
    </row>
    <row r="2" spans="1:12" ht="16.5">
      <c r="A2" s="554" t="s">
        <v>272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</row>
    <row r="3" spans="1:12" ht="10.5" customHeight="1">
      <c r="A3" s="310"/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3" ht="15" customHeight="1">
      <c r="A4" s="555" t="s">
        <v>51</v>
      </c>
      <c r="B4" s="555" t="s">
        <v>273</v>
      </c>
      <c r="C4" s="564" t="s">
        <v>37</v>
      </c>
      <c r="D4" s="564" t="s">
        <v>38</v>
      </c>
      <c r="E4" s="553" t="s">
        <v>274</v>
      </c>
      <c r="F4" s="556" t="s">
        <v>275</v>
      </c>
      <c r="G4" s="557"/>
      <c r="H4" s="557"/>
      <c r="I4" s="558"/>
      <c r="J4" s="553" t="s">
        <v>276</v>
      </c>
      <c r="K4" s="553"/>
      <c r="L4" s="553" t="s">
        <v>277</v>
      </c>
      <c r="M4" s="567" t="s">
        <v>278</v>
      </c>
    </row>
    <row r="5" spans="1:13" ht="15" customHeight="1">
      <c r="A5" s="555"/>
      <c r="B5" s="555"/>
      <c r="C5" s="565"/>
      <c r="D5" s="565"/>
      <c r="E5" s="553"/>
      <c r="F5" s="553" t="s">
        <v>41</v>
      </c>
      <c r="G5" s="561" t="s">
        <v>40</v>
      </c>
      <c r="H5" s="562"/>
      <c r="I5" s="563"/>
      <c r="J5" s="553" t="s">
        <v>41</v>
      </c>
      <c r="K5" s="553" t="s">
        <v>279</v>
      </c>
      <c r="L5" s="553"/>
      <c r="M5" s="567"/>
    </row>
    <row r="6" spans="1:13" ht="18" customHeight="1">
      <c r="A6" s="555"/>
      <c r="B6" s="555"/>
      <c r="C6" s="565"/>
      <c r="D6" s="565"/>
      <c r="E6" s="553"/>
      <c r="F6" s="553"/>
      <c r="G6" s="559" t="s">
        <v>280</v>
      </c>
      <c r="H6" s="561" t="s">
        <v>40</v>
      </c>
      <c r="I6" s="563"/>
      <c r="J6" s="553"/>
      <c r="K6" s="553"/>
      <c r="L6" s="553"/>
      <c r="M6" s="567"/>
    </row>
    <row r="7" spans="1:13" ht="42" customHeight="1">
      <c r="A7" s="555"/>
      <c r="B7" s="555"/>
      <c r="C7" s="566"/>
      <c r="D7" s="566"/>
      <c r="E7" s="553"/>
      <c r="F7" s="553"/>
      <c r="G7" s="560"/>
      <c r="H7" s="311" t="s">
        <v>281</v>
      </c>
      <c r="I7" s="311" t="s">
        <v>282</v>
      </c>
      <c r="J7" s="553"/>
      <c r="K7" s="553"/>
      <c r="L7" s="553"/>
      <c r="M7" s="567"/>
    </row>
    <row r="8" spans="1:13" ht="7.5" customHeight="1">
      <c r="A8" s="312">
        <v>1</v>
      </c>
      <c r="B8" s="312">
        <v>2</v>
      </c>
      <c r="C8" s="312">
        <v>3</v>
      </c>
      <c r="D8" s="312">
        <v>4</v>
      </c>
      <c r="E8" s="312">
        <v>5</v>
      </c>
      <c r="F8" s="312">
        <v>6</v>
      </c>
      <c r="G8" s="312">
        <v>7</v>
      </c>
      <c r="H8" s="312">
        <v>8</v>
      </c>
      <c r="I8" s="312">
        <v>9</v>
      </c>
      <c r="J8" s="312">
        <v>10</v>
      </c>
      <c r="K8" s="312">
        <v>11</v>
      </c>
      <c r="L8" s="312"/>
      <c r="M8" s="312">
        <v>13</v>
      </c>
    </row>
    <row r="9" spans="1:13" ht="24.75" customHeight="1">
      <c r="A9" s="313" t="s">
        <v>42</v>
      </c>
      <c r="B9" s="314" t="s">
        <v>104</v>
      </c>
      <c r="C9" s="315" t="s">
        <v>81</v>
      </c>
      <c r="D9" s="315" t="s">
        <v>82</v>
      </c>
      <c r="E9" s="316">
        <v>6876</v>
      </c>
      <c r="F9" s="316">
        <f aca="true" t="shared" si="0" ref="F9:F19">G9</f>
        <v>17103</v>
      </c>
      <c r="G9" s="316">
        <v>17103</v>
      </c>
      <c r="H9" s="317" t="s">
        <v>49</v>
      </c>
      <c r="I9" s="317" t="s">
        <v>49</v>
      </c>
      <c r="J9" s="316">
        <v>22129</v>
      </c>
      <c r="K9" s="317" t="s">
        <v>49</v>
      </c>
      <c r="L9" s="316">
        <f aca="true" t="shared" si="1" ref="L9:L20">E9+F9-J9</f>
        <v>1850</v>
      </c>
      <c r="M9" s="318">
        <v>0</v>
      </c>
    </row>
    <row r="10" spans="1:13" ht="24.75" customHeight="1">
      <c r="A10" s="313" t="s">
        <v>43</v>
      </c>
      <c r="B10" s="314" t="s">
        <v>283</v>
      </c>
      <c r="C10" s="315" t="s">
        <v>81</v>
      </c>
      <c r="D10" s="315" t="s">
        <v>82</v>
      </c>
      <c r="E10" s="316">
        <v>3435</v>
      </c>
      <c r="F10" s="316">
        <f t="shared" si="0"/>
        <v>1580</v>
      </c>
      <c r="G10" s="316">
        <v>1580</v>
      </c>
      <c r="H10" s="317" t="s">
        <v>49</v>
      </c>
      <c r="I10" s="317" t="s">
        <v>49</v>
      </c>
      <c r="J10" s="316">
        <v>2280</v>
      </c>
      <c r="K10" s="317" t="s">
        <v>49</v>
      </c>
      <c r="L10" s="316">
        <f t="shared" si="1"/>
        <v>2735</v>
      </c>
      <c r="M10" s="318">
        <v>0</v>
      </c>
    </row>
    <row r="11" spans="1:13" ht="24.75" customHeight="1">
      <c r="A11" s="313" t="s">
        <v>44</v>
      </c>
      <c r="B11" s="314" t="s">
        <v>284</v>
      </c>
      <c r="C11" s="315" t="s">
        <v>81</v>
      </c>
      <c r="D11" s="315" t="s">
        <v>83</v>
      </c>
      <c r="E11" s="316">
        <v>18</v>
      </c>
      <c r="F11" s="316">
        <f t="shared" si="0"/>
        <v>2600</v>
      </c>
      <c r="G11" s="316">
        <v>2600</v>
      </c>
      <c r="H11" s="317" t="s">
        <v>49</v>
      </c>
      <c r="I11" s="317" t="s">
        <v>49</v>
      </c>
      <c r="J11" s="316">
        <v>2600</v>
      </c>
      <c r="K11" s="317" t="s">
        <v>49</v>
      </c>
      <c r="L11" s="316">
        <f t="shared" si="1"/>
        <v>18</v>
      </c>
      <c r="M11" s="318">
        <v>0</v>
      </c>
    </row>
    <row r="12" spans="1:13" ht="24.75" customHeight="1">
      <c r="A12" s="313" t="s">
        <v>36</v>
      </c>
      <c r="B12" s="314" t="s">
        <v>285</v>
      </c>
      <c r="C12" s="315" t="s">
        <v>81</v>
      </c>
      <c r="D12" s="315" t="s">
        <v>83</v>
      </c>
      <c r="E12" s="316">
        <v>12543</v>
      </c>
      <c r="F12" s="316">
        <f t="shared" si="0"/>
        <v>7500</v>
      </c>
      <c r="G12" s="316">
        <v>7500</v>
      </c>
      <c r="H12" s="317" t="s">
        <v>49</v>
      </c>
      <c r="I12" s="317" t="s">
        <v>49</v>
      </c>
      <c r="J12" s="316">
        <v>20043</v>
      </c>
      <c r="K12" s="317" t="s">
        <v>49</v>
      </c>
      <c r="L12" s="316">
        <f t="shared" si="1"/>
        <v>0</v>
      </c>
      <c r="M12" s="318">
        <v>0</v>
      </c>
    </row>
    <row r="13" spans="1:13" ht="24.75" customHeight="1">
      <c r="A13" s="313" t="s">
        <v>45</v>
      </c>
      <c r="B13" s="314" t="s">
        <v>105</v>
      </c>
      <c r="C13" s="315" t="s">
        <v>81</v>
      </c>
      <c r="D13" s="315" t="s">
        <v>83</v>
      </c>
      <c r="E13" s="316">
        <v>38947</v>
      </c>
      <c r="F13" s="316">
        <f t="shared" si="0"/>
        <v>32800</v>
      </c>
      <c r="G13" s="316">
        <v>32800</v>
      </c>
      <c r="H13" s="317" t="s">
        <v>49</v>
      </c>
      <c r="I13" s="317" t="s">
        <v>49</v>
      </c>
      <c r="J13" s="316">
        <v>63746</v>
      </c>
      <c r="K13" s="317" t="s">
        <v>49</v>
      </c>
      <c r="L13" s="316">
        <f t="shared" si="1"/>
        <v>8001</v>
      </c>
      <c r="M13" s="318">
        <v>0</v>
      </c>
    </row>
    <row r="14" spans="1:13" ht="24.75" customHeight="1">
      <c r="A14" s="313" t="s">
        <v>46</v>
      </c>
      <c r="B14" s="314" t="s">
        <v>106</v>
      </c>
      <c r="C14" s="315" t="s">
        <v>81</v>
      </c>
      <c r="D14" s="315" t="s">
        <v>83</v>
      </c>
      <c r="E14" s="316">
        <v>9554</v>
      </c>
      <c r="F14" s="316">
        <f t="shared" si="0"/>
        <v>37900</v>
      </c>
      <c r="G14" s="316">
        <v>37900</v>
      </c>
      <c r="H14" s="317" t="s">
        <v>49</v>
      </c>
      <c r="I14" s="317" t="s">
        <v>49</v>
      </c>
      <c r="J14" s="316">
        <v>38450</v>
      </c>
      <c r="K14" s="317" t="s">
        <v>49</v>
      </c>
      <c r="L14" s="316">
        <f t="shared" si="1"/>
        <v>9004</v>
      </c>
      <c r="M14" s="318">
        <v>0</v>
      </c>
    </row>
    <row r="15" spans="1:13" ht="24.75" customHeight="1">
      <c r="A15" s="313" t="s">
        <v>95</v>
      </c>
      <c r="B15" s="319" t="s">
        <v>106</v>
      </c>
      <c r="C15" s="320" t="s">
        <v>286</v>
      </c>
      <c r="D15" s="320" t="s">
        <v>88</v>
      </c>
      <c r="E15" s="321">
        <v>4857</v>
      </c>
      <c r="F15" s="316">
        <f t="shared" si="0"/>
        <v>52650</v>
      </c>
      <c r="G15" s="321">
        <v>52650</v>
      </c>
      <c r="H15" s="322" t="s">
        <v>49</v>
      </c>
      <c r="I15" s="322" t="s">
        <v>49</v>
      </c>
      <c r="J15" s="321">
        <v>51550</v>
      </c>
      <c r="K15" s="322" t="s">
        <v>49</v>
      </c>
      <c r="L15" s="316">
        <f t="shared" si="1"/>
        <v>5957</v>
      </c>
      <c r="M15" s="323">
        <v>0</v>
      </c>
    </row>
    <row r="16" spans="1:13" ht="24.75" customHeight="1">
      <c r="A16" s="313" t="s">
        <v>103</v>
      </c>
      <c r="B16" s="314" t="s">
        <v>287</v>
      </c>
      <c r="C16" s="315" t="s">
        <v>84</v>
      </c>
      <c r="D16" s="315" t="s">
        <v>85</v>
      </c>
      <c r="E16" s="316">
        <v>0</v>
      </c>
      <c r="F16" s="316">
        <f t="shared" si="0"/>
        <v>10100</v>
      </c>
      <c r="G16" s="316">
        <v>10100</v>
      </c>
      <c r="H16" s="317" t="s">
        <v>49</v>
      </c>
      <c r="I16" s="317" t="s">
        <v>49</v>
      </c>
      <c r="J16" s="316">
        <v>10100</v>
      </c>
      <c r="K16" s="317" t="s">
        <v>49</v>
      </c>
      <c r="L16" s="316">
        <f t="shared" si="1"/>
        <v>0</v>
      </c>
      <c r="M16" s="318">
        <v>0</v>
      </c>
    </row>
    <row r="17" spans="1:13" ht="24.75" customHeight="1">
      <c r="A17" s="313" t="s">
        <v>107</v>
      </c>
      <c r="B17" s="314" t="s">
        <v>288</v>
      </c>
      <c r="C17" s="315" t="s">
        <v>286</v>
      </c>
      <c r="D17" s="315" t="s">
        <v>289</v>
      </c>
      <c r="E17" s="316">
        <v>25680</v>
      </c>
      <c r="F17" s="316">
        <f t="shared" si="0"/>
        <v>50600</v>
      </c>
      <c r="G17" s="316">
        <v>50600</v>
      </c>
      <c r="H17" s="317" t="s">
        <v>49</v>
      </c>
      <c r="I17" s="317" t="s">
        <v>49</v>
      </c>
      <c r="J17" s="316">
        <v>58600</v>
      </c>
      <c r="K17" s="317" t="s">
        <v>49</v>
      </c>
      <c r="L17" s="316">
        <f t="shared" si="1"/>
        <v>17680</v>
      </c>
      <c r="M17" s="318">
        <v>0</v>
      </c>
    </row>
    <row r="18" spans="1:13" ht="24.75" customHeight="1">
      <c r="A18" s="313" t="s">
        <v>108</v>
      </c>
      <c r="B18" s="314" t="s">
        <v>290</v>
      </c>
      <c r="C18" s="315" t="s">
        <v>286</v>
      </c>
      <c r="D18" s="315" t="s">
        <v>289</v>
      </c>
      <c r="E18" s="316">
        <v>25861</v>
      </c>
      <c r="F18" s="316">
        <f t="shared" si="0"/>
        <v>91700</v>
      </c>
      <c r="G18" s="316">
        <v>91700</v>
      </c>
      <c r="H18" s="317" t="s">
        <v>49</v>
      </c>
      <c r="I18" s="317" t="s">
        <v>49</v>
      </c>
      <c r="J18" s="316">
        <v>117561</v>
      </c>
      <c r="K18" s="317" t="s">
        <v>49</v>
      </c>
      <c r="L18" s="316">
        <f t="shared" si="1"/>
        <v>0</v>
      </c>
      <c r="M18" s="318">
        <v>0</v>
      </c>
    </row>
    <row r="19" spans="1:14" ht="24.75" customHeight="1">
      <c r="A19" s="313" t="s">
        <v>109</v>
      </c>
      <c r="B19" s="314" t="s">
        <v>290</v>
      </c>
      <c r="C19" s="315" t="s">
        <v>286</v>
      </c>
      <c r="D19" s="315" t="s">
        <v>88</v>
      </c>
      <c r="E19" s="316">
        <v>386</v>
      </c>
      <c r="F19" s="316">
        <f t="shared" si="0"/>
        <v>0</v>
      </c>
      <c r="G19" s="316">
        <v>0</v>
      </c>
      <c r="H19" s="317" t="s">
        <v>49</v>
      </c>
      <c r="I19" s="317" t="s">
        <v>49</v>
      </c>
      <c r="J19" s="316">
        <v>386</v>
      </c>
      <c r="K19" s="317" t="s">
        <v>49</v>
      </c>
      <c r="L19" s="316">
        <f t="shared" si="1"/>
        <v>0</v>
      </c>
      <c r="M19" s="316">
        <v>0</v>
      </c>
      <c r="N19" s="324"/>
    </row>
    <row r="20" spans="1:13" ht="24.75" customHeight="1" thickBot="1">
      <c r="A20" s="317" t="s">
        <v>110</v>
      </c>
      <c r="B20" s="319" t="s">
        <v>291</v>
      </c>
      <c r="C20" s="320" t="s">
        <v>286</v>
      </c>
      <c r="D20" s="320" t="s">
        <v>292</v>
      </c>
      <c r="E20" s="321">
        <v>4.96</v>
      </c>
      <c r="F20" s="321">
        <v>0</v>
      </c>
      <c r="G20" s="321">
        <v>0</v>
      </c>
      <c r="H20" s="322" t="s">
        <v>49</v>
      </c>
      <c r="I20" s="322" t="s">
        <v>49</v>
      </c>
      <c r="J20" s="321">
        <v>0</v>
      </c>
      <c r="K20" s="322" t="s">
        <v>49</v>
      </c>
      <c r="L20" s="325">
        <f t="shared" si="1"/>
        <v>4.96</v>
      </c>
      <c r="M20" s="323">
        <v>0</v>
      </c>
    </row>
    <row r="21" spans="1:13" s="329" customFormat="1" ht="24.75" customHeight="1" thickBot="1" thickTop="1">
      <c r="A21" s="551" t="s">
        <v>293</v>
      </c>
      <c r="B21" s="552"/>
      <c r="C21" s="326"/>
      <c r="D21" s="326"/>
      <c r="E21" s="327">
        <f>SUM(E9:E20)</f>
        <v>128161.96</v>
      </c>
      <c r="F21" s="327">
        <f>SUM(F9:F20)</f>
        <v>304533</v>
      </c>
      <c r="G21" s="327">
        <f>SUM(G9:G20)</f>
        <v>304533</v>
      </c>
      <c r="H21" s="327">
        <f>SUM(H9:H18)</f>
        <v>0</v>
      </c>
      <c r="I21" s="327">
        <f>SUM(I9:I18)</f>
        <v>0</v>
      </c>
      <c r="J21" s="327">
        <f>SUM(J9:J20)</f>
        <v>387445</v>
      </c>
      <c r="K21" s="327">
        <f>SUM(K9:K20)</f>
        <v>0</v>
      </c>
      <c r="L21" s="327">
        <f>SUM(L9:L20)</f>
        <v>45249.96</v>
      </c>
      <c r="M21" s="328">
        <f>SUM(M9:M18)</f>
        <v>0</v>
      </c>
    </row>
    <row r="22" ht="12.75" customHeight="1" thickTop="1"/>
    <row r="23" ht="12.75" customHeight="1">
      <c r="A23" s="330"/>
    </row>
    <row r="24" spans="1:6" ht="12.75">
      <c r="A24" s="330"/>
      <c r="F24" s="331"/>
    </row>
    <row r="25" spans="1:6" ht="12.75">
      <c r="A25" s="330"/>
      <c r="F25" s="331"/>
    </row>
    <row r="26" spans="1:6" ht="12.75">
      <c r="A26" s="330"/>
      <c r="F26" s="331"/>
    </row>
  </sheetData>
  <sheetProtection/>
  <mergeCells count="18">
    <mergeCell ref="M4:M7"/>
    <mergeCell ref="J5:J7"/>
    <mergeCell ref="K5:K7"/>
    <mergeCell ref="L4:L7"/>
    <mergeCell ref="G5:I5"/>
    <mergeCell ref="H6:I6"/>
    <mergeCell ref="D4:D7"/>
    <mergeCell ref="C4:C7"/>
    <mergeCell ref="K1:N1"/>
    <mergeCell ref="A21:B21"/>
    <mergeCell ref="J4:K4"/>
    <mergeCell ref="A2:L2"/>
    <mergeCell ref="A4:A7"/>
    <mergeCell ref="B4:B7"/>
    <mergeCell ref="E4:E7"/>
    <mergeCell ref="F5:F7"/>
    <mergeCell ref="F4:I4"/>
    <mergeCell ref="G6:G7"/>
  </mergeCells>
  <printOptions horizontalCentered="1"/>
  <pageMargins left="0.4330708661417323" right="0.4330708661417323" top="0.3937007874015748" bottom="0.2755905511811024" header="0.35433070866141736" footer="0.2755905511811024"/>
  <pageSetup firstPageNumber="24" useFirstPageNumber="1" horizontalDpi="600" verticalDpi="600" orientation="landscape" paperSize="9" scale="95" r:id="rId1"/>
  <headerFooter alignWithMargins="0">
    <oddHeader>&amp;R&amp;9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80"/>
  <sheetViews>
    <sheetView showGridLines="0" workbookViewId="0" topLeftCell="A1">
      <selection activeCell="B17" sqref="B17"/>
    </sheetView>
  </sheetViews>
  <sheetFormatPr defaultColWidth="9.00390625" defaultRowHeight="12.75"/>
  <cols>
    <col min="1" max="1" width="4.75390625" style="334" bestFit="1" customWidth="1"/>
    <col min="2" max="2" width="40.125" style="334" bestFit="1" customWidth="1"/>
    <col min="3" max="3" width="14.00390625" style="334" customWidth="1"/>
    <col min="4" max="4" width="13.875" style="334" hidden="1" customWidth="1"/>
    <col min="5" max="5" width="11.375" style="334" hidden="1" customWidth="1"/>
    <col min="6" max="6" width="12.625" style="334" customWidth="1"/>
    <col min="7" max="7" width="12.75390625" style="334" customWidth="1"/>
    <col min="8" max="8" width="13.75390625" style="334" customWidth="1"/>
    <col min="9" max="16384" width="9.125" style="334" customWidth="1"/>
  </cols>
  <sheetData>
    <row r="1" spans="1:8" ht="12.75" customHeight="1">
      <c r="A1" s="332"/>
      <c r="B1" s="333"/>
      <c r="C1" s="333"/>
      <c r="D1" s="333"/>
      <c r="H1" s="334" t="s">
        <v>335</v>
      </c>
    </row>
    <row r="2" spans="1:4" ht="12.75" customHeight="1">
      <c r="A2" s="335"/>
      <c r="B2" s="336"/>
      <c r="C2" s="336"/>
      <c r="D2" s="337" t="s">
        <v>310</v>
      </c>
    </row>
    <row r="3" spans="1:4" ht="18.75">
      <c r="A3" s="573" t="s">
        <v>311</v>
      </c>
      <c r="B3" s="573"/>
      <c r="C3" s="573"/>
      <c r="D3" s="573"/>
    </row>
    <row r="4" ht="12.75">
      <c r="A4" s="338"/>
    </row>
    <row r="5" ht="13.5" thickBot="1">
      <c r="D5" s="339" t="s">
        <v>47</v>
      </c>
    </row>
    <row r="6" spans="1:8" ht="13.5" thickTop="1">
      <c r="A6" s="588" t="s">
        <v>51</v>
      </c>
      <c r="B6" s="591" t="s">
        <v>312</v>
      </c>
      <c r="C6" s="592" t="s">
        <v>313</v>
      </c>
      <c r="D6" s="568" t="s">
        <v>314</v>
      </c>
      <c r="E6" s="568" t="s">
        <v>315</v>
      </c>
      <c r="F6" s="568" t="s">
        <v>316</v>
      </c>
      <c r="G6" s="568" t="s">
        <v>334</v>
      </c>
      <c r="H6" s="568" t="s">
        <v>316</v>
      </c>
    </row>
    <row r="7" spans="1:8" ht="13.5" customHeight="1">
      <c r="A7" s="589"/>
      <c r="B7" s="565"/>
      <c r="C7" s="593"/>
      <c r="D7" s="569"/>
      <c r="E7" s="569"/>
      <c r="F7" s="569"/>
      <c r="G7" s="569"/>
      <c r="H7" s="569"/>
    </row>
    <row r="8" spans="1:8" ht="12.75">
      <c r="A8" s="590"/>
      <c r="B8" s="566"/>
      <c r="C8" s="560"/>
      <c r="D8" s="570"/>
      <c r="E8" s="570"/>
      <c r="F8" s="570"/>
      <c r="G8" s="570"/>
      <c r="H8" s="570"/>
    </row>
    <row r="9" spans="1:8" ht="12.75">
      <c r="A9" s="340">
        <v>1</v>
      </c>
      <c r="B9" s="341">
        <v>2</v>
      </c>
      <c r="C9" s="341">
        <v>3</v>
      </c>
      <c r="D9" s="342">
        <v>4</v>
      </c>
      <c r="E9" s="342">
        <v>4</v>
      </c>
      <c r="F9" s="342">
        <v>4</v>
      </c>
      <c r="G9" s="342">
        <v>4</v>
      </c>
      <c r="H9" s="342">
        <v>4</v>
      </c>
    </row>
    <row r="10" spans="1:8" ht="17.25" customHeight="1">
      <c r="A10" s="586" t="s">
        <v>317</v>
      </c>
      <c r="B10" s="587"/>
      <c r="C10" s="313"/>
      <c r="D10" s="343">
        <f>SUM(D11:D15)</f>
        <v>3350000</v>
      </c>
      <c r="E10" s="343"/>
      <c r="F10" s="369">
        <f>SUM(F11:F15)</f>
        <v>5011718</v>
      </c>
      <c r="G10" s="369">
        <f>G14</f>
        <v>1050501</v>
      </c>
      <c r="H10" s="369">
        <f>SUM(H11:H15)</f>
        <v>6062219</v>
      </c>
    </row>
    <row r="11" spans="1:8" ht="22.5" customHeight="1">
      <c r="A11" s="344" t="s">
        <v>42</v>
      </c>
      <c r="B11" s="345" t="s">
        <v>318</v>
      </c>
      <c r="C11" s="346" t="s">
        <v>319</v>
      </c>
      <c r="D11" s="347">
        <v>0</v>
      </c>
      <c r="E11" s="347">
        <v>0</v>
      </c>
      <c r="F11" s="347">
        <v>0</v>
      </c>
      <c r="G11" s="347">
        <v>0</v>
      </c>
      <c r="H11" s="347">
        <v>0</v>
      </c>
    </row>
    <row r="12" spans="1:8" ht="22.5" customHeight="1">
      <c r="A12" s="348" t="s">
        <v>43</v>
      </c>
      <c r="B12" s="349" t="s">
        <v>62</v>
      </c>
      <c r="C12" s="350" t="s">
        <v>320</v>
      </c>
      <c r="D12" s="351">
        <v>2600000</v>
      </c>
      <c r="E12" s="351"/>
      <c r="F12" s="351">
        <v>2600000</v>
      </c>
      <c r="G12" s="351"/>
      <c r="H12" s="351">
        <v>2600000</v>
      </c>
    </row>
    <row r="13" spans="1:8" ht="19.5" customHeight="1">
      <c r="A13" s="348" t="s">
        <v>44</v>
      </c>
      <c r="B13" s="352" t="s">
        <v>321</v>
      </c>
      <c r="C13" s="350" t="s">
        <v>322</v>
      </c>
      <c r="D13" s="351">
        <v>0</v>
      </c>
      <c r="E13" s="351">
        <v>0</v>
      </c>
      <c r="F13" s="351">
        <v>0</v>
      </c>
      <c r="G13" s="351">
        <v>0</v>
      </c>
      <c r="H13" s="351">
        <v>0</v>
      </c>
    </row>
    <row r="14" spans="1:8" ht="32.25" customHeight="1">
      <c r="A14" s="348" t="s">
        <v>36</v>
      </c>
      <c r="B14" s="353" t="s">
        <v>323</v>
      </c>
      <c r="C14" s="350" t="s">
        <v>324</v>
      </c>
      <c r="D14" s="354">
        <v>0</v>
      </c>
      <c r="E14" s="354">
        <v>0</v>
      </c>
      <c r="F14" s="354">
        <v>0</v>
      </c>
      <c r="G14" s="354">
        <v>1050501</v>
      </c>
      <c r="H14" s="354">
        <f>G14</f>
        <v>1050501</v>
      </c>
    </row>
    <row r="15" spans="1:8" ht="27" customHeight="1" thickBot="1">
      <c r="A15" s="355" t="s">
        <v>45</v>
      </c>
      <c r="B15" s="356" t="s">
        <v>325</v>
      </c>
      <c r="C15" s="357" t="s">
        <v>326</v>
      </c>
      <c r="D15" s="358">
        <v>750000</v>
      </c>
      <c r="E15" s="358">
        <v>1661718</v>
      </c>
      <c r="F15" s="358">
        <f>D15+E15</f>
        <v>2411718</v>
      </c>
      <c r="G15" s="358">
        <v>0</v>
      </c>
      <c r="H15" s="358">
        <f>F15+G15</f>
        <v>2411718</v>
      </c>
    </row>
    <row r="16" spans="1:4" ht="13.5" thickTop="1">
      <c r="A16" s="332"/>
      <c r="B16" s="333"/>
      <c r="C16" s="333"/>
      <c r="D16" s="333"/>
    </row>
    <row r="17" spans="1:4" ht="12.75">
      <c r="A17" s="335"/>
      <c r="B17" s="336"/>
      <c r="C17" s="336"/>
      <c r="D17" s="336"/>
    </row>
    <row r="67" ht="12.75">
      <c r="D67" s="334" t="s">
        <v>327</v>
      </c>
    </row>
    <row r="69" spans="1:4" ht="18.75">
      <c r="A69" s="573" t="s">
        <v>328</v>
      </c>
      <c r="B69" s="573"/>
      <c r="C69" s="573"/>
      <c r="D69" s="573"/>
    </row>
    <row r="70" ht="12.75">
      <c r="A70" s="338"/>
    </row>
    <row r="71" ht="13.5" thickBot="1">
      <c r="D71" s="339" t="s">
        <v>47</v>
      </c>
    </row>
    <row r="72" spans="1:4" ht="13.5" thickTop="1">
      <c r="A72" s="574" t="s">
        <v>51</v>
      </c>
      <c r="B72" s="577" t="s">
        <v>312</v>
      </c>
      <c r="C72" s="580" t="s">
        <v>313</v>
      </c>
      <c r="D72" s="583" t="s">
        <v>314</v>
      </c>
    </row>
    <row r="73" spans="1:4" ht="12.75">
      <c r="A73" s="575"/>
      <c r="B73" s="578"/>
      <c r="C73" s="581"/>
      <c r="D73" s="584"/>
    </row>
    <row r="74" spans="1:4" ht="12.75">
      <c r="A74" s="576"/>
      <c r="B74" s="579"/>
      <c r="C74" s="582"/>
      <c r="D74" s="585"/>
    </row>
    <row r="75" spans="1:4" ht="12.75">
      <c r="A75" s="340">
        <v>1</v>
      </c>
      <c r="B75" s="341">
        <v>2</v>
      </c>
      <c r="C75" s="341">
        <v>3</v>
      </c>
      <c r="D75" s="342">
        <v>4</v>
      </c>
    </row>
    <row r="76" spans="1:4" ht="18.75">
      <c r="A76" s="571" t="s">
        <v>329</v>
      </c>
      <c r="B76" s="572"/>
      <c r="C76" s="359"/>
      <c r="D76" s="360">
        <f>SUM(D77:D78)</f>
        <v>2824360</v>
      </c>
    </row>
    <row r="77" spans="1:4" ht="24.75" customHeight="1">
      <c r="A77" s="361" t="s">
        <v>42</v>
      </c>
      <c r="B77" s="362" t="s">
        <v>330</v>
      </c>
      <c r="C77" s="363" t="s">
        <v>331</v>
      </c>
      <c r="D77" s="364">
        <v>1100000</v>
      </c>
    </row>
    <row r="78" spans="1:4" ht="32.25" thickBot="1">
      <c r="A78" s="365" t="s">
        <v>43</v>
      </c>
      <c r="B78" s="366" t="s">
        <v>332</v>
      </c>
      <c r="C78" s="367" t="s">
        <v>333</v>
      </c>
      <c r="D78" s="368">
        <v>1724360</v>
      </c>
    </row>
    <row r="79" spans="1:4" ht="13.5" thickTop="1">
      <c r="A79" s="332"/>
      <c r="B79" s="333"/>
      <c r="C79" s="333"/>
      <c r="D79" s="333"/>
    </row>
    <row r="80" spans="1:4" ht="12.75">
      <c r="A80" s="335"/>
      <c r="B80" s="336"/>
      <c r="C80" s="336"/>
      <c r="D80" s="336"/>
    </row>
  </sheetData>
  <mergeCells count="16">
    <mergeCell ref="A10:B10"/>
    <mergeCell ref="A3:D3"/>
    <mergeCell ref="A6:A8"/>
    <mergeCell ref="B6:B8"/>
    <mergeCell ref="C6:C8"/>
    <mergeCell ref="D6:D8"/>
    <mergeCell ref="A76:B76"/>
    <mergeCell ref="A69:D69"/>
    <mergeCell ref="A72:A74"/>
    <mergeCell ref="B72:B74"/>
    <mergeCell ref="C72:C74"/>
    <mergeCell ref="D72:D74"/>
    <mergeCell ref="G6:G8"/>
    <mergeCell ref="H6:H8"/>
    <mergeCell ref="E6:E8"/>
    <mergeCell ref="F6:F8"/>
  </mergeCells>
  <printOptions horizontalCentered="1"/>
  <pageMargins left="0.1968503937007874" right="0.1968503937007874" top="0.6692913385826772" bottom="0.984251968503937" header="0.5118110236220472" footer="0.5118110236220472"/>
  <pageSetup firstPageNumber="26" useFirstPageNumber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74"/>
  <sheetViews>
    <sheetView zoomScale="90" zoomScaleNormal="90" zoomScaleSheetLayoutView="100" workbookViewId="0" topLeftCell="A129">
      <selection activeCell="D143" sqref="D143"/>
    </sheetView>
  </sheetViews>
  <sheetFormatPr defaultColWidth="9.00390625" defaultRowHeight="12.75"/>
  <cols>
    <col min="1" max="1" width="4.75390625" style="371" customWidth="1"/>
    <col min="2" max="2" width="5.625" style="371" customWidth="1"/>
    <col min="3" max="3" width="6.25390625" style="371" customWidth="1"/>
    <col min="4" max="4" width="40.375" style="371" customWidth="1"/>
    <col min="5" max="6" width="12.00390625" style="371" customWidth="1"/>
    <col min="7" max="7" width="13.75390625" style="371" customWidth="1"/>
    <col min="8" max="8" width="12.375" style="371" bestFit="1" customWidth="1"/>
    <col min="9" max="9" width="9.875" style="371" customWidth="1"/>
    <col min="10" max="10" width="11.125" style="371" customWidth="1"/>
    <col min="11" max="11" width="12.375" style="371" customWidth="1"/>
    <col min="12" max="12" width="12.25390625" style="371" customWidth="1"/>
    <col min="13" max="13" width="10.25390625" style="371" customWidth="1"/>
    <col min="14" max="14" width="12.00390625" style="371" customWidth="1"/>
    <col min="15" max="16" width="11.875" style="371" customWidth="1"/>
    <col min="17" max="17" width="14.75390625" style="371" customWidth="1"/>
    <col min="18" max="16384" width="9.125" style="371" customWidth="1"/>
  </cols>
  <sheetData>
    <row r="1" spans="1:17" ht="18.75" customHeight="1">
      <c r="A1" s="594" t="s">
        <v>342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 t="s">
        <v>484</v>
      </c>
      <c r="Q1" s="594"/>
    </row>
    <row r="2" spans="1:17" ht="11.25" customHeight="1" thickBot="1">
      <c r="A2" s="595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370"/>
      <c r="Q2" s="372" t="s">
        <v>47</v>
      </c>
    </row>
    <row r="3" spans="1:22" ht="19.5" customHeight="1" thickTop="1">
      <c r="A3" s="601" t="s">
        <v>51</v>
      </c>
      <c r="B3" s="603" t="s">
        <v>37</v>
      </c>
      <c r="C3" s="603" t="s">
        <v>343</v>
      </c>
      <c r="D3" s="608" t="s">
        <v>344</v>
      </c>
      <c r="E3" s="608" t="s">
        <v>345</v>
      </c>
      <c r="F3" s="609" t="s">
        <v>346</v>
      </c>
      <c r="G3" s="608" t="s">
        <v>52</v>
      </c>
      <c r="H3" s="608"/>
      <c r="I3" s="608"/>
      <c r="J3" s="608"/>
      <c r="K3" s="608"/>
      <c r="L3" s="608"/>
      <c r="M3" s="608"/>
      <c r="N3" s="608"/>
      <c r="O3" s="608"/>
      <c r="P3" s="608"/>
      <c r="Q3" s="605" t="s">
        <v>347</v>
      </c>
      <c r="R3" s="373"/>
      <c r="S3" s="373"/>
      <c r="T3" s="373"/>
      <c r="U3" s="373"/>
      <c r="V3" s="373"/>
    </row>
    <row r="4" spans="1:22" ht="19.5" customHeight="1">
      <c r="A4" s="602"/>
      <c r="B4" s="604"/>
      <c r="C4" s="604"/>
      <c r="D4" s="607"/>
      <c r="E4" s="607"/>
      <c r="F4" s="610"/>
      <c r="G4" s="607" t="s">
        <v>348</v>
      </c>
      <c r="H4" s="607" t="s">
        <v>349</v>
      </c>
      <c r="I4" s="607"/>
      <c r="J4" s="607"/>
      <c r="K4" s="607"/>
      <c r="L4" s="613">
        <v>2011</v>
      </c>
      <c r="M4" s="616"/>
      <c r="N4" s="614"/>
      <c r="O4" s="613">
        <v>2012</v>
      </c>
      <c r="P4" s="614"/>
      <c r="Q4" s="606"/>
      <c r="R4" s="373"/>
      <c r="S4" s="373"/>
      <c r="T4" s="373"/>
      <c r="U4" s="373"/>
      <c r="V4" s="373"/>
    </row>
    <row r="5" spans="1:22" ht="29.25" customHeight="1">
      <c r="A5" s="602"/>
      <c r="B5" s="604"/>
      <c r="C5" s="604"/>
      <c r="D5" s="607"/>
      <c r="E5" s="607"/>
      <c r="F5" s="610"/>
      <c r="G5" s="607"/>
      <c r="H5" s="607" t="s">
        <v>350</v>
      </c>
      <c r="I5" s="607" t="s">
        <v>351</v>
      </c>
      <c r="J5" s="607" t="s">
        <v>352</v>
      </c>
      <c r="K5" s="607" t="s">
        <v>353</v>
      </c>
      <c r="L5" s="607" t="s">
        <v>354</v>
      </c>
      <c r="M5" s="612" t="s">
        <v>352</v>
      </c>
      <c r="N5" s="607" t="s">
        <v>353</v>
      </c>
      <c r="O5" s="607" t="s">
        <v>355</v>
      </c>
      <c r="P5" s="607" t="s">
        <v>353</v>
      </c>
      <c r="Q5" s="606"/>
      <c r="R5" s="373"/>
      <c r="S5" s="373"/>
      <c r="T5" s="373"/>
      <c r="U5" s="373"/>
      <c r="V5" s="373"/>
    </row>
    <row r="6" spans="1:22" ht="19.5" customHeight="1">
      <c r="A6" s="602"/>
      <c r="B6" s="604"/>
      <c r="C6" s="604"/>
      <c r="D6" s="607"/>
      <c r="E6" s="607"/>
      <c r="F6" s="610"/>
      <c r="G6" s="607"/>
      <c r="H6" s="607"/>
      <c r="I6" s="607"/>
      <c r="J6" s="607"/>
      <c r="K6" s="607"/>
      <c r="L6" s="607"/>
      <c r="M6" s="610"/>
      <c r="N6" s="607"/>
      <c r="O6" s="607"/>
      <c r="P6" s="607"/>
      <c r="Q6" s="606"/>
      <c r="R6" s="373"/>
      <c r="S6" s="373"/>
      <c r="T6" s="373"/>
      <c r="U6" s="373"/>
      <c r="V6" s="373"/>
    </row>
    <row r="7" spans="1:22" ht="19.5" customHeight="1">
      <c r="A7" s="602"/>
      <c r="B7" s="604"/>
      <c r="C7" s="604"/>
      <c r="D7" s="607"/>
      <c r="E7" s="607"/>
      <c r="F7" s="611"/>
      <c r="G7" s="607"/>
      <c r="H7" s="607"/>
      <c r="I7" s="607"/>
      <c r="J7" s="607"/>
      <c r="K7" s="607"/>
      <c r="L7" s="607"/>
      <c r="M7" s="611"/>
      <c r="N7" s="607"/>
      <c r="O7" s="607"/>
      <c r="P7" s="607"/>
      <c r="Q7" s="606"/>
      <c r="R7" s="373"/>
      <c r="S7" s="373"/>
      <c r="T7" s="373"/>
      <c r="U7" s="373"/>
      <c r="V7" s="373"/>
    </row>
    <row r="8" spans="1:17" ht="12.75" customHeight="1" thickBot="1">
      <c r="A8" s="374">
        <v>1</v>
      </c>
      <c r="B8" s="375">
        <v>2</v>
      </c>
      <c r="C8" s="375">
        <v>3</v>
      </c>
      <c r="D8" s="375">
        <v>4</v>
      </c>
      <c r="E8" s="375">
        <v>5</v>
      </c>
      <c r="F8" s="375"/>
      <c r="G8" s="375">
        <v>6</v>
      </c>
      <c r="H8" s="375">
        <v>7</v>
      </c>
      <c r="I8" s="375">
        <v>8</v>
      </c>
      <c r="J8" s="375">
        <v>9</v>
      </c>
      <c r="K8" s="375">
        <v>10</v>
      </c>
      <c r="L8" s="375">
        <v>11</v>
      </c>
      <c r="M8" s="375"/>
      <c r="N8" s="375">
        <v>12</v>
      </c>
      <c r="O8" s="375">
        <v>13</v>
      </c>
      <c r="P8" s="375">
        <v>14</v>
      </c>
      <c r="Q8" s="376">
        <v>15</v>
      </c>
    </row>
    <row r="9" spans="1:17" ht="38.25" customHeight="1" thickTop="1">
      <c r="A9" s="377" t="s">
        <v>42</v>
      </c>
      <c r="B9" s="378">
        <v>600</v>
      </c>
      <c r="C9" s="378">
        <v>60014</v>
      </c>
      <c r="D9" s="379" t="s">
        <v>356</v>
      </c>
      <c r="E9" s="380">
        <f>G9+F9+L9+N9+O9+P9</f>
        <v>4457916</v>
      </c>
      <c r="F9" s="380"/>
      <c r="G9" s="381">
        <f aca="true" t="shared" si="0" ref="G9:G20">SUM(H9:K9)</f>
        <v>4457916</v>
      </c>
      <c r="H9" s="382">
        <v>668689</v>
      </c>
      <c r="I9" s="380"/>
      <c r="J9" s="380"/>
      <c r="K9" s="382">
        <v>3789227</v>
      </c>
      <c r="L9" s="380"/>
      <c r="M9" s="380"/>
      <c r="N9" s="380"/>
      <c r="O9" s="380"/>
      <c r="P9" s="380"/>
      <c r="Q9" s="383" t="s">
        <v>357</v>
      </c>
    </row>
    <row r="10" spans="1:17" ht="36.75" customHeight="1">
      <c r="A10" s="384" t="s">
        <v>43</v>
      </c>
      <c r="B10" s="385">
        <v>600</v>
      </c>
      <c r="C10" s="385">
        <v>60014</v>
      </c>
      <c r="D10" s="386" t="s">
        <v>358</v>
      </c>
      <c r="E10" s="387">
        <f>G10+F10+L10+N10+O10+P10</f>
        <v>1050844</v>
      </c>
      <c r="F10" s="387">
        <v>18300</v>
      </c>
      <c r="G10" s="388">
        <f t="shared" si="0"/>
        <v>1032544</v>
      </c>
      <c r="H10" s="389">
        <f>1032544-J10</f>
        <v>258136</v>
      </c>
      <c r="I10" s="387"/>
      <c r="J10" s="387">
        <f>258136+516272</f>
        <v>774408</v>
      </c>
      <c r="K10" s="389"/>
      <c r="L10" s="387"/>
      <c r="M10" s="387"/>
      <c r="N10" s="387"/>
      <c r="O10" s="387"/>
      <c r="P10" s="387"/>
      <c r="Q10" s="390" t="s">
        <v>357</v>
      </c>
    </row>
    <row r="11" spans="1:17" ht="36.75" customHeight="1">
      <c r="A11" s="384" t="s">
        <v>44</v>
      </c>
      <c r="B11" s="385">
        <v>600</v>
      </c>
      <c r="C11" s="385">
        <v>60014</v>
      </c>
      <c r="D11" s="391" t="s">
        <v>359</v>
      </c>
      <c r="E11" s="387">
        <f>G11+L11+M11+F11</f>
        <v>3222816</v>
      </c>
      <c r="F11" s="387">
        <v>24416</v>
      </c>
      <c r="G11" s="388">
        <f t="shared" si="0"/>
        <v>0</v>
      </c>
      <c r="H11" s="387"/>
      <c r="I11" s="387"/>
      <c r="J11" s="387"/>
      <c r="K11" s="387"/>
      <c r="L11" s="387">
        <v>799600</v>
      </c>
      <c r="M11" s="387">
        <v>2398800</v>
      </c>
      <c r="N11" s="387"/>
      <c r="O11" s="387"/>
      <c r="P11" s="387"/>
      <c r="Q11" s="390" t="s">
        <v>357</v>
      </c>
    </row>
    <row r="12" spans="1:17" ht="41.25" customHeight="1">
      <c r="A12" s="384" t="s">
        <v>36</v>
      </c>
      <c r="B12" s="385">
        <v>600</v>
      </c>
      <c r="C12" s="385">
        <v>60014</v>
      </c>
      <c r="D12" s="391" t="s">
        <v>360</v>
      </c>
      <c r="E12" s="387">
        <f>G12+L12+F12</f>
        <v>459875</v>
      </c>
      <c r="F12" s="387">
        <v>28875</v>
      </c>
      <c r="G12" s="388">
        <f>SUM(H12:K12)</f>
        <v>431000</v>
      </c>
      <c r="H12" s="387">
        <f>291300-55000</f>
        <v>236300</v>
      </c>
      <c r="I12" s="387"/>
      <c r="J12" s="387">
        <v>194700</v>
      </c>
      <c r="K12" s="387"/>
      <c r="L12" s="387"/>
      <c r="M12" s="387"/>
      <c r="N12" s="387"/>
      <c r="O12" s="387"/>
      <c r="P12" s="387"/>
      <c r="Q12" s="390" t="s">
        <v>357</v>
      </c>
    </row>
    <row r="13" spans="1:17" ht="32.25" customHeight="1">
      <c r="A13" s="384" t="s">
        <v>45</v>
      </c>
      <c r="B13" s="385">
        <v>600</v>
      </c>
      <c r="C13" s="385">
        <v>60014</v>
      </c>
      <c r="D13" s="392" t="s">
        <v>361</v>
      </c>
      <c r="E13" s="387">
        <f aca="true" t="shared" si="1" ref="E13:E21">G13+F13+L13+N13+O13+P13</f>
        <v>11200000</v>
      </c>
      <c r="F13" s="387"/>
      <c r="G13" s="388">
        <f t="shared" si="0"/>
        <v>0</v>
      </c>
      <c r="H13" s="389"/>
      <c r="I13" s="387"/>
      <c r="J13" s="387"/>
      <c r="K13" s="389"/>
      <c r="L13" s="387"/>
      <c r="M13" s="387"/>
      <c r="N13" s="387"/>
      <c r="O13" s="387">
        <v>11200000</v>
      </c>
      <c r="P13" s="387"/>
      <c r="Q13" s="390" t="s">
        <v>357</v>
      </c>
    </row>
    <row r="14" spans="1:17" ht="39" customHeight="1">
      <c r="A14" s="384" t="s">
        <v>46</v>
      </c>
      <c r="B14" s="385">
        <v>600</v>
      </c>
      <c r="C14" s="385">
        <v>60014</v>
      </c>
      <c r="D14" s="392" t="s">
        <v>362</v>
      </c>
      <c r="E14" s="387">
        <f t="shared" si="1"/>
        <v>609008</v>
      </c>
      <c r="F14" s="387"/>
      <c r="G14" s="388">
        <f t="shared" si="0"/>
        <v>0</v>
      </c>
      <c r="H14" s="389"/>
      <c r="I14" s="387"/>
      <c r="J14" s="387"/>
      <c r="K14" s="389"/>
      <c r="L14" s="387"/>
      <c r="M14" s="387"/>
      <c r="N14" s="387"/>
      <c r="O14" s="387">
        <v>609008</v>
      </c>
      <c r="P14" s="387"/>
      <c r="Q14" s="390" t="s">
        <v>357</v>
      </c>
    </row>
    <row r="15" spans="1:17" ht="38.25">
      <c r="A15" s="384" t="s">
        <v>95</v>
      </c>
      <c r="B15" s="385">
        <v>600</v>
      </c>
      <c r="C15" s="385">
        <v>60014</v>
      </c>
      <c r="D15" s="392" t="s">
        <v>363</v>
      </c>
      <c r="E15" s="387">
        <f t="shared" si="1"/>
        <v>3830000</v>
      </c>
      <c r="F15" s="387"/>
      <c r="G15" s="388">
        <f t="shared" si="0"/>
        <v>0</v>
      </c>
      <c r="H15" s="389"/>
      <c r="I15" s="387"/>
      <c r="J15" s="387"/>
      <c r="K15" s="389"/>
      <c r="L15" s="387"/>
      <c r="M15" s="387"/>
      <c r="N15" s="387"/>
      <c r="O15" s="387">
        <v>3830000</v>
      </c>
      <c r="P15" s="387"/>
      <c r="Q15" s="390" t="s">
        <v>357</v>
      </c>
    </row>
    <row r="16" spans="1:17" ht="40.5" customHeight="1">
      <c r="A16" s="384" t="s">
        <v>103</v>
      </c>
      <c r="B16" s="385">
        <v>600</v>
      </c>
      <c r="C16" s="385">
        <v>60014</v>
      </c>
      <c r="D16" s="392" t="s">
        <v>364</v>
      </c>
      <c r="E16" s="387">
        <f t="shared" si="1"/>
        <v>617161</v>
      </c>
      <c r="F16" s="387"/>
      <c r="G16" s="388">
        <f t="shared" si="0"/>
        <v>0</v>
      </c>
      <c r="H16" s="389"/>
      <c r="I16" s="387"/>
      <c r="J16" s="387"/>
      <c r="K16" s="389"/>
      <c r="L16" s="387"/>
      <c r="M16" s="387"/>
      <c r="N16" s="387"/>
      <c r="O16" s="387">
        <v>617161</v>
      </c>
      <c r="P16" s="387"/>
      <c r="Q16" s="390" t="s">
        <v>357</v>
      </c>
    </row>
    <row r="17" spans="1:17" ht="51">
      <c r="A17" s="384" t="s">
        <v>107</v>
      </c>
      <c r="B17" s="385">
        <v>600</v>
      </c>
      <c r="C17" s="385">
        <v>60014</v>
      </c>
      <c r="D17" s="392" t="s">
        <v>365</v>
      </c>
      <c r="E17" s="387">
        <f t="shared" si="1"/>
        <v>4200000</v>
      </c>
      <c r="F17" s="387"/>
      <c r="G17" s="388">
        <f t="shared" si="0"/>
        <v>0</v>
      </c>
      <c r="H17" s="389"/>
      <c r="I17" s="387"/>
      <c r="J17" s="387"/>
      <c r="K17" s="389"/>
      <c r="L17" s="387"/>
      <c r="M17" s="387"/>
      <c r="N17" s="387"/>
      <c r="O17" s="387">
        <v>4200000</v>
      </c>
      <c r="P17" s="387"/>
      <c r="Q17" s="390" t="s">
        <v>357</v>
      </c>
    </row>
    <row r="18" spans="1:17" ht="51.75" customHeight="1">
      <c r="A18" s="384" t="s">
        <v>108</v>
      </c>
      <c r="B18" s="385">
        <v>600</v>
      </c>
      <c r="C18" s="385">
        <v>60014</v>
      </c>
      <c r="D18" s="392" t="s">
        <v>366</v>
      </c>
      <c r="E18" s="387">
        <f t="shared" si="1"/>
        <v>1820568</v>
      </c>
      <c r="F18" s="387"/>
      <c r="G18" s="388">
        <f t="shared" si="0"/>
        <v>0</v>
      </c>
      <c r="H18" s="389"/>
      <c r="I18" s="387"/>
      <c r="J18" s="387"/>
      <c r="K18" s="389"/>
      <c r="L18" s="387"/>
      <c r="M18" s="387"/>
      <c r="N18" s="387"/>
      <c r="O18" s="387">
        <v>1820568</v>
      </c>
      <c r="P18" s="387"/>
      <c r="Q18" s="390" t="s">
        <v>357</v>
      </c>
    </row>
    <row r="19" spans="1:17" ht="30.75" customHeight="1">
      <c r="A19" s="384" t="s">
        <v>109</v>
      </c>
      <c r="B19" s="385">
        <v>600</v>
      </c>
      <c r="C19" s="385">
        <v>60014</v>
      </c>
      <c r="D19" s="392" t="s">
        <v>367</v>
      </c>
      <c r="E19" s="387">
        <f t="shared" si="1"/>
        <v>390000</v>
      </c>
      <c r="F19" s="387"/>
      <c r="G19" s="388">
        <f t="shared" si="0"/>
        <v>9000</v>
      </c>
      <c r="H19" s="387">
        <v>9000</v>
      </c>
      <c r="I19" s="387"/>
      <c r="J19" s="387"/>
      <c r="K19" s="389"/>
      <c r="L19" s="387">
        <v>381000</v>
      </c>
      <c r="M19" s="387">
        <v>1069000</v>
      </c>
      <c r="N19" s="387"/>
      <c r="O19" s="387"/>
      <c r="P19" s="387"/>
      <c r="Q19" s="390" t="s">
        <v>357</v>
      </c>
    </row>
    <row r="20" spans="1:17" ht="27" customHeight="1">
      <c r="A20" s="384" t="s">
        <v>110</v>
      </c>
      <c r="B20" s="385">
        <v>600</v>
      </c>
      <c r="C20" s="385">
        <v>60014</v>
      </c>
      <c r="D20" s="392" t="s">
        <v>368</v>
      </c>
      <c r="E20" s="387">
        <f t="shared" si="1"/>
        <v>409000</v>
      </c>
      <c r="F20" s="387"/>
      <c r="G20" s="388">
        <f t="shared" si="0"/>
        <v>9000</v>
      </c>
      <c r="H20" s="387">
        <v>9000</v>
      </c>
      <c r="I20" s="387"/>
      <c r="J20" s="387"/>
      <c r="K20" s="389"/>
      <c r="L20" s="387">
        <v>400000</v>
      </c>
      <c r="M20" s="387">
        <v>1200000</v>
      </c>
      <c r="N20" s="387"/>
      <c r="O20" s="387"/>
      <c r="P20" s="387"/>
      <c r="Q20" s="390" t="s">
        <v>357</v>
      </c>
    </row>
    <row r="21" spans="1:17" ht="33" customHeight="1">
      <c r="A21" s="384" t="s">
        <v>369</v>
      </c>
      <c r="B21" s="385">
        <v>600</v>
      </c>
      <c r="C21" s="385">
        <v>60014</v>
      </c>
      <c r="D21" s="392" t="s">
        <v>370</v>
      </c>
      <c r="E21" s="387">
        <f t="shared" si="1"/>
        <v>485220</v>
      </c>
      <c r="F21" s="387"/>
      <c r="G21" s="388">
        <f>H21</f>
        <v>35220</v>
      </c>
      <c r="H21" s="387">
        <v>35220</v>
      </c>
      <c r="I21" s="387"/>
      <c r="J21" s="387"/>
      <c r="K21" s="389"/>
      <c r="L21" s="387">
        <v>450000</v>
      </c>
      <c r="M21" s="387">
        <v>1350000</v>
      </c>
      <c r="N21" s="387"/>
      <c r="O21" s="387"/>
      <c r="P21" s="387"/>
      <c r="Q21" s="390" t="s">
        <v>357</v>
      </c>
    </row>
    <row r="22" spans="1:17" ht="53.25" customHeight="1">
      <c r="A22" s="384" t="s">
        <v>371</v>
      </c>
      <c r="B22" s="385">
        <v>600</v>
      </c>
      <c r="C22" s="385">
        <v>60014</v>
      </c>
      <c r="D22" s="393" t="s">
        <v>372</v>
      </c>
      <c r="E22" s="387">
        <f>G22</f>
        <v>528300</v>
      </c>
      <c r="F22" s="387"/>
      <c r="G22" s="394">
        <f aca="true" t="shared" si="2" ref="G22:G41">SUM(H22:K22)</f>
        <v>528300</v>
      </c>
      <c r="H22" s="387">
        <v>264150</v>
      </c>
      <c r="I22" s="387"/>
      <c r="J22" s="387">
        <v>264150</v>
      </c>
      <c r="K22" s="389"/>
      <c r="L22" s="387"/>
      <c r="M22" s="387"/>
      <c r="N22" s="387"/>
      <c r="O22" s="387"/>
      <c r="P22" s="387"/>
      <c r="Q22" s="390" t="s">
        <v>357</v>
      </c>
    </row>
    <row r="23" spans="1:17" ht="51" customHeight="1">
      <c r="A23" s="384" t="s">
        <v>373</v>
      </c>
      <c r="B23" s="385">
        <v>600</v>
      </c>
      <c r="C23" s="385">
        <v>60014</v>
      </c>
      <c r="D23" s="395" t="s">
        <v>374</v>
      </c>
      <c r="E23" s="387">
        <f>G23</f>
        <v>165200</v>
      </c>
      <c r="F23" s="387"/>
      <c r="G23" s="394">
        <f t="shared" si="2"/>
        <v>165200</v>
      </c>
      <c r="H23" s="387">
        <v>82600</v>
      </c>
      <c r="I23" s="387"/>
      <c r="J23" s="387">
        <v>82600</v>
      </c>
      <c r="K23" s="389"/>
      <c r="L23" s="387"/>
      <c r="M23" s="387"/>
      <c r="N23" s="387"/>
      <c r="O23" s="387"/>
      <c r="P23" s="387"/>
      <c r="Q23" s="390" t="s">
        <v>357</v>
      </c>
    </row>
    <row r="24" spans="1:17" ht="59.25" customHeight="1">
      <c r="A24" s="384" t="s">
        <v>375</v>
      </c>
      <c r="B24" s="385">
        <v>600</v>
      </c>
      <c r="C24" s="385">
        <v>60014</v>
      </c>
      <c r="D24" s="393" t="s">
        <v>376</v>
      </c>
      <c r="E24" s="387">
        <f>G24</f>
        <v>49320</v>
      </c>
      <c r="F24" s="387"/>
      <c r="G24" s="394">
        <f t="shared" si="2"/>
        <v>49320</v>
      </c>
      <c r="H24" s="387">
        <v>24660</v>
      </c>
      <c r="I24" s="387"/>
      <c r="J24" s="387">
        <v>24660</v>
      </c>
      <c r="K24" s="389"/>
      <c r="L24" s="387"/>
      <c r="M24" s="387"/>
      <c r="N24" s="387"/>
      <c r="O24" s="387"/>
      <c r="P24" s="387"/>
      <c r="Q24" s="390" t="s">
        <v>357</v>
      </c>
    </row>
    <row r="25" spans="1:17" ht="64.5" customHeight="1">
      <c r="A25" s="384" t="s">
        <v>377</v>
      </c>
      <c r="B25" s="385">
        <v>600</v>
      </c>
      <c r="C25" s="385">
        <v>60014</v>
      </c>
      <c r="D25" s="393" t="s">
        <v>378</v>
      </c>
      <c r="E25" s="387">
        <f>G25</f>
        <v>47189</v>
      </c>
      <c r="F25" s="387"/>
      <c r="G25" s="394">
        <f t="shared" si="2"/>
        <v>47189</v>
      </c>
      <c r="H25" s="387">
        <f>79189-32000</f>
        <v>47189</v>
      </c>
      <c r="I25" s="387"/>
      <c r="J25" s="387">
        <v>0</v>
      </c>
      <c r="K25" s="389"/>
      <c r="L25" s="387"/>
      <c r="M25" s="387"/>
      <c r="N25" s="387"/>
      <c r="O25" s="387"/>
      <c r="P25" s="387"/>
      <c r="Q25" s="390" t="s">
        <v>357</v>
      </c>
    </row>
    <row r="26" spans="1:17" ht="59.25" customHeight="1">
      <c r="A26" s="384" t="s">
        <v>379</v>
      </c>
      <c r="B26" s="385">
        <v>600</v>
      </c>
      <c r="C26" s="385">
        <v>60014</v>
      </c>
      <c r="D26" s="391" t="s">
        <v>482</v>
      </c>
      <c r="E26" s="387">
        <f>G26+L26+F26</f>
        <v>174000</v>
      </c>
      <c r="F26" s="387">
        <v>0</v>
      </c>
      <c r="G26" s="388">
        <f>SUM(H26:K26)</f>
        <v>174000</v>
      </c>
      <c r="H26" s="387">
        <v>87000</v>
      </c>
      <c r="I26" s="387"/>
      <c r="J26" s="387">
        <v>87000</v>
      </c>
      <c r="K26" s="387"/>
      <c r="L26" s="387"/>
      <c r="M26" s="387"/>
      <c r="N26" s="387"/>
      <c r="O26" s="387"/>
      <c r="P26" s="387"/>
      <c r="Q26" s="390" t="s">
        <v>357</v>
      </c>
    </row>
    <row r="27" spans="1:17" ht="27.75" customHeight="1">
      <c r="A27" s="384" t="s">
        <v>381</v>
      </c>
      <c r="B27" s="396">
        <v>750</v>
      </c>
      <c r="C27" s="396">
        <v>75020</v>
      </c>
      <c r="D27" s="397" t="s">
        <v>380</v>
      </c>
      <c r="E27" s="387">
        <f aca="true" t="shared" si="3" ref="E27:E35">G27+F27+L27+N27+O27+P27</f>
        <v>85000</v>
      </c>
      <c r="F27" s="387"/>
      <c r="G27" s="388">
        <f t="shared" si="2"/>
        <v>85000</v>
      </c>
      <c r="H27" s="387">
        <v>85000</v>
      </c>
      <c r="I27" s="387"/>
      <c r="J27" s="387"/>
      <c r="K27" s="387"/>
      <c r="L27" s="387"/>
      <c r="M27" s="387"/>
      <c r="N27" s="387"/>
      <c r="O27" s="387"/>
      <c r="P27" s="387"/>
      <c r="Q27" s="390" t="s">
        <v>357</v>
      </c>
    </row>
    <row r="28" spans="1:17" ht="38.25">
      <c r="A28" s="384" t="s">
        <v>383</v>
      </c>
      <c r="B28" s="385">
        <v>754</v>
      </c>
      <c r="C28" s="385">
        <v>75411</v>
      </c>
      <c r="D28" s="392" t="s">
        <v>382</v>
      </c>
      <c r="E28" s="387">
        <f t="shared" si="3"/>
        <v>1893809</v>
      </c>
      <c r="F28" s="387">
        <v>602500</v>
      </c>
      <c r="G28" s="388">
        <f t="shared" si="2"/>
        <v>1291309</v>
      </c>
      <c r="H28" s="387">
        <v>193696</v>
      </c>
      <c r="I28" s="387"/>
      <c r="J28" s="387"/>
      <c r="K28" s="387">
        <v>1097613</v>
      </c>
      <c r="L28" s="389"/>
      <c r="M28" s="389"/>
      <c r="N28" s="389"/>
      <c r="O28" s="387"/>
      <c r="P28" s="387"/>
      <c r="Q28" s="390" t="s">
        <v>357</v>
      </c>
    </row>
    <row r="29" spans="1:17" ht="39.75" customHeight="1">
      <c r="A29" s="384" t="s">
        <v>385</v>
      </c>
      <c r="B29" s="385">
        <v>754</v>
      </c>
      <c r="C29" s="385">
        <v>75411</v>
      </c>
      <c r="D29" s="392" t="s">
        <v>384</v>
      </c>
      <c r="E29" s="387">
        <f t="shared" si="3"/>
        <v>2106191</v>
      </c>
      <c r="F29" s="387"/>
      <c r="G29" s="388">
        <f t="shared" si="2"/>
        <v>2106191</v>
      </c>
      <c r="H29" s="387">
        <v>315929</v>
      </c>
      <c r="I29" s="387"/>
      <c r="J29" s="387"/>
      <c r="K29" s="387">
        <v>1790262</v>
      </c>
      <c r="L29" s="389"/>
      <c r="M29" s="389"/>
      <c r="N29" s="389"/>
      <c r="O29" s="387"/>
      <c r="P29" s="387"/>
      <c r="Q29" s="390" t="s">
        <v>357</v>
      </c>
    </row>
    <row r="30" spans="1:17" ht="29.25" customHeight="1">
      <c r="A30" s="384" t="s">
        <v>387</v>
      </c>
      <c r="B30" s="385">
        <v>754</v>
      </c>
      <c r="C30" s="385">
        <v>75411</v>
      </c>
      <c r="D30" s="53" t="s">
        <v>386</v>
      </c>
      <c r="E30" s="387">
        <f t="shared" si="3"/>
        <v>1698569</v>
      </c>
      <c r="F30" s="387"/>
      <c r="G30" s="388">
        <f t="shared" si="2"/>
        <v>688305</v>
      </c>
      <c r="H30" s="387">
        <v>103246</v>
      </c>
      <c r="I30" s="387"/>
      <c r="J30" s="387"/>
      <c r="K30" s="387">
        <v>585059</v>
      </c>
      <c r="L30" s="389">
        <v>151540</v>
      </c>
      <c r="M30" s="389"/>
      <c r="N30" s="389">
        <v>858724</v>
      </c>
      <c r="O30" s="387"/>
      <c r="P30" s="387"/>
      <c r="Q30" s="390"/>
    </row>
    <row r="31" spans="1:17" ht="25.5" customHeight="1">
      <c r="A31" s="384" t="s">
        <v>389</v>
      </c>
      <c r="B31" s="385">
        <v>801</v>
      </c>
      <c r="C31" s="385">
        <v>80120</v>
      </c>
      <c r="D31" s="392" t="s">
        <v>388</v>
      </c>
      <c r="E31" s="387">
        <f t="shared" si="3"/>
        <v>600000</v>
      </c>
      <c r="F31" s="387"/>
      <c r="G31" s="388">
        <f t="shared" si="2"/>
        <v>600000</v>
      </c>
      <c r="H31" s="389">
        <v>600000</v>
      </c>
      <c r="I31" s="387"/>
      <c r="J31" s="387"/>
      <c r="K31" s="389"/>
      <c r="L31" s="387"/>
      <c r="M31" s="387"/>
      <c r="N31" s="387"/>
      <c r="O31" s="387"/>
      <c r="P31" s="387"/>
      <c r="Q31" s="390" t="s">
        <v>357</v>
      </c>
    </row>
    <row r="32" spans="1:17" ht="30" customHeight="1">
      <c r="A32" s="384" t="s">
        <v>391</v>
      </c>
      <c r="B32" s="385">
        <v>801</v>
      </c>
      <c r="C32" s="385">
        <v>80130</v>
      </c>
      <c r="D32" s="392" t="s">
        <v>390</v>
      </c>
      <c r="E32" s="387">
        <f t="shared" si="3"/>
        <v>566700</v>
      </c>
      <c r="F32" s="387">
        <v>16700</v>
      </c>
      <c r="G32" s="388">
        <f t="shared" si="2"/>
        <v>550000</v>
      </c>
      <c r="H32" s="387">
        <v>300000</v>
      </c>
      <c r="I32" s="387"/>
      <c r="J32" s="387">
        <v>250000</v>
      </c>
      <c r="K32" s="387"/>
      <c r="L32" s="387"/>
      <c r="M32" s="387"/>
      <c r="N32" s="387"/>
      <c r="O32" s="387"/>
      <c r="P32" s="387"/>
      <c r="Q32" s="390" t="s">
        <v>357</v>
      </c>
    </row>
    <row r="33" spans="1:17" ht="27.75" customHeight="1">
      <c r="A33" s="384" t="s">
        <v>393</v>
      </c>
      <c r="B33" s="396">
        <v>801</v>
      </c>
      <c r="C33" s="396">
        <v>80130</v>
      </c>
      <c r="D33" s="397" t="s">
        <v>392</v>
      </c>
      <c r="E33" s="387">
        <f t="shared" si="3"/>
        <v>925000</v>
      </c>
      <c r="F33" s="387"/>
      <c r="G33" s="388">
        <f t="shared" si="2"/>
        <v>475000</v>
      </c>
      <c r="H33" s="387">
        <v>137500</v>
      </c>
      <c r="I33" s="387"/>
      <c r="J33" s="387"/>
      <c r="K33" s="387">
        <v>337500</v>
      </c>
      <c r="L33" s="387">
        <v>112500</v>
      </c>
      <c r="M33" s="387"/>
      <c r="N33" s="387">
        <v>337500</v>
      </c>
      <c r="O33" s="387"/>
      <c r="P33" s="387"/>
      <c r="Q33" s="390" t="s">
        <v>357</v>
      </c>
    </row>
    <row r="34" spans="1:17" ht="38.25">
      <c r="A34" s="384" t="s">
        <v>395</v>
      </c>
      <c r="B34" s="385">
        <v>801</v>
      </c>
      <c r="C34" s="385">
        <v>80130</v>
      </c>
      <c r="D34" s="392" t="s">
        <v>394</v>
      </c>
      <c r="E34" s="387">
        <f t="shared" si="3"/>
        <v>184500</v>
      </c>
      <c r="F34" s="387"/>
      <c r="G34" s="388">
        <f t="shared" si="2"/>
        <v>0</v>
      </c>
      <c r="H34" s="389"/>
      <c r="I34" s="387"/>
      <c r="J34" s="387"/>
      <c r="K34" s="389"/>
      <c r="L34" s="387">
        <v>46250</v>
      </c>
      <c r="M34" s="387"/>
      <c r="N34" s="387">
        <v>138250</v>
      </c>
      <c r="O34" s="387"/>
      <c r="P34" s="387"/>
      <c r="Q34" s="390" t="s">
        <v>357</v>
      </c>
    </row>
    <row r="35" spans="1:17" ht="24" customHeight="1">
      <c r="A35" s="384" t="s">
        <v>397</v>
      </c>
      <c r="B35" s="385">
        <v>801</v>
      </c>
      <c r="C35" s="385">
        <v>80130</v>
      </c>
      <c r="D35" s="392" t="s">
        <v>396</v>
      </c>
      <c r="E35" s="387">
        <f t="shared" si="3"/>
        <v>1012000</v>
      </c>
      <c r="F35" s="387">
        <v>100000</v>
      </c>
      <c r="G35" s="388">
        <f t="shared" si="2"/>
        <v>812000</v>
      </c>
      <c r="H35" s="389">
        <v>812000</v>
      </c>
      <c r="I35" s="387"/>
      <c r="J35" s="387"/>
      <c r="K35" s="389"/>
      <c r="L35" s="387">
        <v>100000</v>
      </c>
      <c r="M35" s="387"/>
      <c r="N35" s="387"/>
      <c r="O35" s="387"/>
      <c r="P35" s="387"/>
      <c r="Q35" s="390" t="s">
        <v>357</v>
      </c>
    </row>
    <row r="36" spans="1:17" ht="30.75" customHeight="1">
      <c r="A36" s="384" t="s">
        <v>399</v>
      </c>
      <c r="B36" s="385">
        <v>801</v>
      </c>
      <c r="C36" s="385">
        <v>80130</v>
      </c>
      <c r="D36" s="392" t="s">
        <v>398</v>
      </c>
      <c r="E36" s="387">
        <f>G36</f>
        <v>150000</v>
      </c>
      <c r="F36" s="387"/>
      <c r="G36" s="388">
        <f t="shared" si="2"/>
        <v>150000</v>
      </c>
      <c r="H36" s="389">
        <v>150000</v>
      </c>
      <c r="I36" s="387"/>
      <c r="J36" s="387"/>
      <c r="K36" s="389"/>
      <c r="L36" s="387"/>
      <c r="M36" s="387"/>
      <c r="N36" s="387"/>
      <c r="O36" s="387"/>
      <c r="P36" s="387"/>
      <c r="Q36" s="390" t="s">
        <v>357</v>
      </c>
    </row>
    <row r="37" spans="1:17" ht="28.5" customHeight="1">
      <c r="A37" s="384" t="s">
        <v>401</v>
      </c>
      <c r="B37" s="385">
        <v>801</v>
      </c>
      <c r="C37" s="385">
        <v>80130</v>
      </c>
      <c r="D37" s="392" t="s">
        <v>400</v>
      </c>
      <c r="E37" s="387">
        <f>G37</f>
        <v>400000</v>
      </c>
      <c r="F37" s="387"/>
      <c r="G37" s="388">
        <f t="shared" si="2"/>
        <v>400000</v>
      </c>
      <c r="H37" s="389">
        <v>180000</v>
      </c>
      <c r="I37" s="387"/>
      <c r="J37" s="387">
        <f>20000+200000</f>
        <v>220000</v>
      </c>
      <c r="K37" s="389"/>
      <c r="L37" s="387"/>
      <c r="M37" s="387"/>
      <c r="N37" s="387"/>
      <c r="O37" s="387"/>
      <c r="P37" s="387"/>
      <c r="Q37" s="390" t="s">
        <v>357</v>
      </c>
    </row>
    <row r="38" spans="1:17" ht="38.25">
      <c r="A38" s="384" t="s">
        <v>403</v>
      </c>
      <c r="B38" s="385">
        <v>851</v>
      </c>
      <c r="C38" s="385">
        <v>85111</v>
      </c>
      <c r="D38" s="392" t="s">
        <v>402</v>
      </c>
      <c r="E38" s="387">
        <f>G38+F38+L38+N38+O38+P38</f>
        <v>1600000</v>
      </c>
      <c r="F38" s="387"/>
      <c r="G38" s="388">
        <f t="shared" si="2"/>
        <v>1600000</v>
      </c>
      <c r="H38" s="389">
        <v>1600000</v>
      </c>
      <c r="I38" s="387"/>
      <c r="J38" s="387"/>
      <c r="K38" s="389"/>
      <c r="L38" s="387"/>
      <c r="M38" s="387"/>
      <c r="N38" s="387"/>
      <c r="O38" s="387"/>
      <c r="P38" s="387"/>
      <c r="Q38" s="390" t="s">
        <v>357</v>
      </c>
    </row>
    <row r="39" spans="1:17" ht="27.75" customHeight="1">
      <c r="A39" s="384" t="s">
        <v>405</v>
      </c>
      <c r="B39" s="396">
        <v>853</v>
      </c>
      <c r="C39" s="396">
        <v>85321</v>
      </c>
      <c r="D39" s="397" t="s">
        <v>404</v>
      </c>
      <c r="E39" s="387">
        <f>G39+F39+L39+N39+O39+P39</f>
        <v>259805</v>
      </c>
      <c r="F39" s="387"/>
      <c r="G39" s="388">
        <f t="shared" si="2"/>
        <v>259805</v>
      </c>
      <c r="H39" s="387">
        <v>259805</v>
      </c>
      <c r="I39" s="387"/>
      <c r="J39" s="387"/>
      <c r="K39" s="387"/>
      <c r="L39" s="387"/>
      <c r="M39" s="387"/>
      <c r="N39" s="387"/>
      <c r="O39" s="387"/>
      <c r="P39" s="387"/>
      <c r="Q39" s="390" t="s">
        <v>357</v>
      </c>
    </row>
    <row r="40" spans="1:17" ht="52.5" customHeight="1">
      <c r="A40" s="384" t="s">
        <v>407</v>
      </c>
      <c r="B40" s="385">
        <v>852</v>
      </c>
      <c r="C40" s="385">
        <v>85295</v>
      </c>
      <c r="D40" s="392" t="s">
        <v>406</v>
      </c>
      <c r="E40" s="387">
        <f>G40+F40+L40+N40+O40+P40</f>
        <v>300000</v>
      </c>
      <c r="F40" s="387"/>
      <c r="G40" s="388">
        <f t="shared" si="2"/>
        <v>0</v>
      </c>
      <c r="H40" s="389"/>
      <c r="I40" s="387"/>
      <c r="J40" s="387"/>
      <c r="K40" s="389"/>
      <c r="L40" s="387"/>
      <c r="M40" s="387"/>
      <c r="N40" s="387"/>
      <c r="O40" s="387">
        <v>300000</v>
      </c>
      <c r="P40" s="387"/>
      <c r="Q40" s="390" t="s">
        <v>357</v>
      </c>
    </row>
    <row r="41" spans="1:17" ht="29.25" customHeight="1">
      <c r="A41" s="384" t="s">
        <v>409</v>
      </c>
      <c r="B41" s="385">
        <v>854</v>
      </c>
      <c r="C41" s="385">
        <v>85403</v>
      </c>
      <c r="D41" s="392" t="s">
        <v>408</v>
      </c>
      <c r="E41" s="387">
        <f>F41+G41</f>
        <v>1662066</v>
      </c>
      <c r="F41" s="387">
        <v>23912</v>
      </c>
      <c r="G41" s="388">
        <f t="shared" si="2"/>
        <v>1638154</v>
      </c>
      <c r="H41" s="389">
        <v>242700</v>
      </c>
      <c r="I41" s="387"/>
      <c r="J41" s="387">
        <v>1395454</v>
      </c>
      <c r="K41" s="389"/>
      <c r="L41" s="387"/>
      <c r="M41" s="387"/>
      <c r="N41" s="387"/>
      <c r="O41" s="387"/>
      <c r="P41" s="387"/>
      <c r="Q41" s="390" t="s">
        <v>357</v>
      </c>
    </row>
    <row r="42" spans="1:17" ht="29.25" customHeight="1">
      <c r="A42" s="384" t="s">
        <v>411</v>
      </c>
      <c r="B42" s="398">
        <v>854</v>
      </c>
      <c r="C42" s="398">
        <v>85406</v>
      </c>
      <c r="D42" s="399" t="s">
        <v>410</v>
      </c>
      <c r="E42" s="400">
        <f>G42</f>
        <v>397151</v>
      </c>
      <c r="F42" s="400"/>
      <c r="G42" s="388">
        <f>H42</f>
        <v>397151</v>
      </c>
      <c r="H42" s="401">
        <f>13000+384151</f>
        <v>397151</v>
      </c>
      <c r="I42" s="400"/>
      <c r="J42" s="400"/>
      <c r="K42" s="401"/>
      <c r="L42" s="400"/>
      <c r="M42" s="400"/>
      <c r="N42" s="400"/>
      <c r="O42" s="400"/>
      <c r="P42" s="400"/>
      <c r="Q42" s="390" t="s">
        <v>357</v>
      </c>
    </row>
    <row r="43" spans="1:17" ht="44.25" customHeight="1" thickBot="1">
      <c r="A43" s="384" t="s">
        <v>483</v>
      </c>
      <c r="B43" s="402">
        <v>854</v>
      </c>
      <c r="C43" s="402">
        <v>85403</v>
      </c>
      <c r="D43" s="403" t="s">
        <v>412</v>
      </c>
      <c r="E43" s="400">
        <f>G43+F43+L43+N43+O43+P43</f>
        <v>200000</v>
      </c>
      <c r="F43" s="400"/>
      <c r="G43" s="388">
        <f>SUM(H43:K43)</f>
        <v>0</v>
      </c>
      <c r="H43" s="400"/>
      <c r="I43" s="400"/>
      <c r="J43" s="400"/>
      <c r="K43" s="400"/>
      <c r="L43" s="400">
        <v>50000</v>
      </c>
      <c r="M43" s="400"/>
      <c r="N43" s="400">
        <v>150000</v>
      </c>
      <c r="O43" s="400"/>
      <c r="P43" s="400"/>
      <c r="Q43" s="390" t="s">
        <v>357</v>
      </c>
    </row>
    <row r="44" spans="1:17" ht="33" customHeight="1" thickBot="1" thickTop="1">
      <c r="A44" s="598" t="s">
        <v>41</v>
      </c>
      <c r="B44" s="599"/>
      <c r="C44" s="599"/>
      <c r="D44" s="600"/>
      <c r="E44" s="404">
        <f>SUM(E9:E43)</f>
        <v>47757208</v>
      </c>
      <c r="F44" s="404">
        <f aca="true" t="shared" si="4" ref="F44:Q44">SUM(F9:F43)</f>
        <v>814703</v>
      </c>
      <c r="G44" s="404">
        <f>SUM(G9:G43)</f>
        <v>17991604</v>
      </c>
      <c r="H44" s="404">
        <f t="shared" si="4"/>
        <v>7098971</v>
      </c>
      <c r="I44" s="404">
        <f t="shared" si="4"/>
        <v>0</v>
      </c>
      <c r="J44" s="404">
        <f t="shared" si="4"/>
        <v>3292972</v>
      </c>
      <c r="K44" s="404">
        <f t="shared" si="4"/>
        <v>7599661</v>
      </c>
      <c r="L44" s="404">
        <f t="shared" si="4"/>
        <v>2490890</v>
      </c>
      <c r="M44" s="404">
        <f t="shared" si="4"/>
        <v>6017800</v>
      </c>
      <c r="N44" s="404">
        <f t="shared" si="4"/>
        <v>1484474</v>
      </c>
      <c r="O44" s="404">
        <f t="shared" si="4"/>
        <v>22576737</v>
      </c>
      <c r="P44" s="404">
        <f t="shared" si="4"/>
        <v>0</v>
      </c>
      <c r="Q44" s="404">
        <f t="shared" si="4"/>
        <v>0</v>
      </c>
    </row>
    <row r="45" spans="1:17" ht="33" customHeight="1" hidden="1" thickTop="1">
      <c r="A45" s="405"/>
      <c r="B45" s="405"/>
      <c r="C45" s="405"/>
      <c r="D45" s="406" t="s">
        <v>413</v>
      </c>
      <c r="E45" s="407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</row>
    <row r="46" spans="1:17" ht="33" customHeight="1" hidden="1">
      <c r="A46" s="405"/>
      <c r="B46" s="405"/>
      <c r="C46" s="405"/>
      <c r="D46" s="409" t="s">
        <v>414</v>
      </c>
      <c r="E46" s="410">
        <v>3660</v>
      </c>
      <c r="F46" s="408"/>
      <c r="G46" s="408"/>
      <c r="H46" s="408"/>
      <c r="I46" s="408"/>
      <c r="J46" s="408"/>
      <c r="K46" s="408"/>
      <c r="L46" s="408"/>
      <c r="M46" s="408"/>
      <c r="N46" s="408"/>
      <c r="O46" s="408"/>
      <c r="P46" s="408"/>
      <c r="Q46" s="408"/>
    </row>
    <row r="47" spans="1:17" ht="33" customHeight="1" hidden="1">
      <c r="A47" s="405"/>
      <c r="B47" s="405"/>
      <c r="C47" s="405"/>
      <c r="D47" s="406" t="s">
        <v>360</v>
      </c>
      <c r="E47" s="411">
        <v>631875</v>
      </c>
      <c r="F47" s="411"/>
      <c r="G47" s="411">
        <v>31875</v>
      </c>
      <c r="H47" s="408" t="s">
        <v>415</v>
      </c>
      <c r="I47" s="408" t="s">
        <v>416</v>
      </c>
      <c r="J47" s="408"/>
      <c r="K47" s="408"/>
      <c r="L47" s="408"/>
      <c r="M47" s="408"/>
      <c r="N47" s="408"/>
      <c r="O47" s="408"/>
      <c r="P47" s="408"/>
      <c r="Q47" s="408"/>
    </row>
    <row r="48" spans="1:17" ht="33" customHeight="1" hidden="1">
      <c r="A48" s="405"/>
      <c r="B48" s="405"/>
      <c r="C48" s="405"/>
      <c r="D48" s="405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</row>
    <row r="49" spans="1:17" ht="33" customHeight="1" hidden="1">
      <c r="A49" s="405"/>
      <c r="B49" s="405"/>
      <c r="C49" s="405"/>
      <c r="D49" s="405"/>
      <c r="E49" s="408"/>
      <c r="F49" s="408"/>
      <c r="G49" s="412"/>
      <c r="H49" s="408"/>
      <c r="I49" s="408"/>
      <c r="J49" s="408"/>
      <c r="K49" s="408"/>
      <c r="L49" s="408"/>
      <c r="M49" s="408"/>
      <c r="N49" s="408"/>
      <c r="O49" s="408"/>
      <c r="P49" s="408"/>
      <c r="Q49" s="413"/>
    </row>
    <row r="50" spans="1:17" ht="36" customHeight="1" hidden="1">
      <c r="A50" s="405"/>
      <c r="B50" s="405" t="s">
        <v>417</v>
      </c>
      <c r="C50" s="414">
        <v>3</v>
      </c>
      <c r="D50" s="415" t="s">
        <v>418</v>
      </c>
      <c r="E50" s="408"/>
      <c r="F50" s="408"/>
      <c r="G50" s="412"/>
      <c r="H50" s="408"/>
      <c r="I50" s="408"/>
      <c r="J50" s="408"/>
      <c r="K50" s="408"/>
      <c r="L50" s="408"/>
      <c r="M50" s="408"/>
      <c r="N50" s="408"/>
      <c r="O50" s="408"/>
      <c r="P50" s="408"/>
      <c r="Q50" s="413"/>
    </row>
    <row r="51" spans="1:17" ht="37.5" customHeight="1" hidden="1">
      <c r="A51" s="405"/>
      <c r="B51" s="405" t="s">
        <v>417</v>
      </c>
      <c r="C51" s="414">
        <v>5</v>
      </c>
      <c r="D51" s="415" t="s">
        <v>419</v>
      </c>
      <c r="E51" s="408"/>
      <c r="F51" s="408"/>
      <c r="G51" s="412"/>
      <c r="H51" s="408"/>
      <c r="I51" s="408"/>
      <c r="J51" s="408"/>
      <c r="K51" s="408"/>
      <c r="L51" s="408"/>
      <c r="M51" s="408"/>
      <c r="N51" s="408"/>
      <c r="O51" s="408"/>
      <c r="P51" s="408"/>
      <c r="Q51" s="413"/>
    </row>
    <row r="52" spans="1:17" ht="33" customHeight="1" hidden="1">
      <c r="A52" s="405"/>
      <c r="B52" s="405"/>
      <c r="C52" s="405"/>
      <c r="D52" s="405" t="s">
        <v>420</v>
      </c>
      <c r="E52" s="408"/>
      <c r="F52" s="408"/>
      <c r="G52" s="412"/>
      <c r="H52" s="408"/>
      <c r="I52" s="408"/>
      <c r="J52" s="408"/>
      <c r="K52" s="408"/>
      <c r="L52" s="408"/>
      <c r="M52" s="408"/>
      <c r="N52" s="408"/>
      <c r="O52" s="408"/>
      <c r="P52" s="408"/>
      <c r="Q52" s="413"/>
    </row>
    <row r="53" spans="1:17" ht="33" customHeight="1" hidden="1">
      <c r="A53" s="405"/>
      <c r="B53" s="405"/>
      <c r="C53" s="405"/>
      <c r="D53" s="415" t="s">
        <v>360</v>
      </c>
      <c r="E53" s="408"/>
      <c r="F53" s="408"/>
      <c r="G53" s="412"/>
      <c r="H53" s="408"/>
      <c r="I53" s="408"/>
      <c r="J53" s="408"/>
      <c r="K53" s="408"/>
      <c r="L53" s="408"/>
      <c r="M53" s="408"/>
      <c r="N53" s="408"/>
      <c r="O53" s="408"/>
      <c r="P53" s="408"/>
      <c r="Q53" s="413"/>
    </row>
    <row r="54" spans="1:17" ht="33" customHeight="1" hidden="1">
      <c r="A54" s="405"/>
      <c r="B54" s="405"/>
      <c r="C54" s="405"/>
      <c r="D54" s="415" t="s">
        <v>421</v>
      </c>
      <c r="E54" s="408"/>
      <c r="F54" s="408"/>
      <c r="G54" s="412"/>
      <c r="H54" s="408"/>
      <c r="I54" s="408"/>
      <c r="J54" s="408"/>
      <c r="K54" s="408"/>
      <c r="L54" s="408"/>
      <c r="M54" s="408"/>
      <c r="N54" s="408"/>
      <c r="O54" s="408"/>
      <c r="P54" s="408"/>
      <c r="Q54" s="413"/>
    </row>
    <row r="55" spans="1:17" ht="33" customHeight="1" hidden="1">
      <c r="A55" s="405"/>
      <c r="B55" s="405"/>
      <c r="C55" s="405"/>
      <c r="D55" s="415" t="s">
        <v>422</v>
      </c>
      <c r="E55" s="408"/>
      <c r="F55" s="408"/>
      <c r="G55" s="412"/>
      <c r="H55" s="408"/>
      <c r="I55" s="408"/>
      <c r="J55" s="408"/>
      <c r="K55" s="408"/>
      <c r="L55" s="408"/>
      <c r="M55" s="408"/>
      <c r="N55" s="408"/>
      <c r="O55" s="408"/>
      <c r="P55" s="408"/>
      <c r="Q55" s="413"/>
    </row>
    <row r="56" spans="1:17" ht="33" customHeight="1" hidden="1">
      <c r="A56" s="405"/>
      <c r="B56" s="405"/>
      <c r="C56" s="405"/>
      <c r="D56" s="405"/>
      <c r="E56" s="408"/>
      <c r="F56" s="408"/>
      <c r="G56" s="412"/>
      <c r="H56" s="408"/>
      <c r="I56" s="408"/>
      <c r="J56" s="408"/>
      <c r="K56" s="408"/>
      <c r="L56" s="408"/>
      <c r="M56" s="408"/>
      <c r="N56" s="408"/>
      <c r="O56" s="408"/>
      <c r="P56" s="408"/>
      <c r="Q56" s="413"/>
    </row>
    <row r="57" spans="1:17" ht="33" customHeight="1" hidden="1">
      <c r="A57" s="405"/>
      <c r="B57" s="405"/>
      <c r="C57" s="405"/>
      <c r="D57" s="405"/>
      <c r="E57" s="408"/>
      <c r="F57" s="408"/>
      <c r="G57" s="416"/>
      <c r="H57" s="408"/>
      <c r="I57" s="408"/>
      <c r="J57" s="408"/>
      <c r="K57" s="408"/>
      <c r="L57" s="408"/>
      <c r="M57" s="408"/>
      <c r="N57" s="408"/>
      <c r="O57" s="408"/>
      <c r="P57" s="408"/>
      <c r="Q57" s="413"/>
    </row>
    <row r="58" spans="1:17" ht="23.25" customHeight="1" hidden="1">
      <c r="A58" s="405"/>
      <c r="B58" s="405"/>
      <c r="C58" s="405"/>
      <c r="D58" s="417" t="s">
        <v>423</v>
      </c>
      <c r="E58" s="418"/>
      <c r="F58" s="418"/>
      <c r="G58" s="419"/>
      <c r="H58" s="418"/>
      <c r="I58" s="418"/>
      <c r="J58" s="418"/>
      <c r="K58" s="418"/>
      <c r="L58" s="418"/>
      <c r="M58" s="418"/>
      <c r="N58" s="418"/>
      <c r="O58" s="418"/>
      <c r="P58" s="418"/>
      <c r="Q58" s="413"/>
    </row>
    <row r="59" spans="1:17" ht="22.5" customHeight="1" hidden="1">
      <c r="A59" s="597" t="s">
        <v>424</v>
      </c>
      <c r="B59" s="597"/>
      <c r="C59" s="597"/>
      <c r="D59" s="597"/>
      <c r="E59" s="418">
        <f>SUM(E60:E62)</f>
        <v>11346</v>
      </c>
      <c r="F59" s="418"/>
      <c r="G59" s="419"/>
      <c r="H59" s="418"/>
      <c r="I59" s="418"/>
      <c r="J59" s="418"/>
      <c r="K59" s="418"/>
      <c r="L59" s="418"/>
      <c r="M59" s="418"/>
      <c r="N59" s="418"/>
      <c r="O59" s="418"/>
      <c r="P59" s="418"/>
      <c r="Q59" s="413"/>
    </row>
    <row r="60" spans="1:17" ht="19.5" customHeight="1" hidden="1">
      <c r="A60" s="420"/>
      <c r="B60" s="420" t="s">
        <v>425</v>
      </c>
      <c r="C60" s="420" t="s">
        <v>426</v>
      </c>
      <c r="D60" s="420" t="s">
        <v>427</v>
      </c>
      <c r="E60" s="421">
        <v>1830</v>
      </c>
      <c r="F60" s="418" t="s">
        <v>428</v>
      </c>
      <c r="G60" s="419"/>
      <c r="H60" s="418"/>
      <c r="I60" s="418"/>
      <c r="J60" s="418"/>
      <c r="K60" s="418"/>
      <c r="L60" s="418"/>
      <c r="M60" s="418"/>
      <c r="N60" s="418"/>
      <c r="O60" s="418"/>
      <c r="P60" s="418"/>
      <c r="Q60" s="413"/>
    </row>
    <row r="61" spans="1:17" ht="19.5" customHeight="1" hidden="1">
      <c r="A61" s="420"/>
      <c r="B61" s="420"/>
      <c r="C61" s="420"/>
      <c r="D61" s="420" t="s">
        <v>429</v>
      </c>
      <c r="E61" s="421">
        <v>5002</v>
      </c>
      <c r="F61" s="418"/>
      <c r="G61" s="419"/>
      <c r="H61" s="418"/>
      <c r="I61" s="418"/>
      <c r="J61" s="418"/>
      <c r="K61" s="418"/>
      <c r="L61" s="418"/>
      <c r="M61" s="418"/>
      <c r="N61" s="418"/>
      <c r="O61" s="418"/>
      <c r="P61" s="418"/>
      <c r="Q61" s="413"/>
    </row>
    <row r="62" spans="1:17" ht="19.5" customHeight="1" hidden="1">
      <c r="A62" s="420"/>
      <c r="B62" s="420" t="s">
        <v>430</v>
      </c>
      <c r="C62" s="420" t="s">
        <v>426</v>
      </c>
      <c r="D62" s="420" t="s">
        <v>431</v>
      </c>
      <c r="E62" s="421">
        <v>4514</v>
      </c>
      <c r="F62" s="418"/>
      <c r="G62" s="419"/>
      <c r="H62" s="418"/>
      <c r="I62" s="418"/>
      <c r="J62" s="418"/>
      <c r="K62" s="418"/>
      <c r="L62" s="418"/>
      <c r="M62" s="418"/>
      <c r="N62" s="418"/>
      <c r="O62" s="418"/>
      <c r="P62" s="418"/>
      <c r="Q62" s="413"/>
    </row>
    <row r="63" spans="1:17" ht="37.5" customHeight="1" hidden="1">
      <c r="A63" s="597" t="s">
        <v>419</v>
      </c>
      <c r="B63" s="597"/>
      <c r="C63" s="597"/>
      <c r="D63" s="597"/>
      <c r="E63" s="418">
        <f>SUM(E64:E66)</f>
        <v>8906</v>
      </c>
      <c r="F63" s="418"/>
      <c r="G63" s="419"/>
      <c r="H63" s="418"/>
      <c r="I63" s="418"/>
      <c r="J63" s="418"/>
      <c r="K63" s="418"/>
      <c r="L63" s="418"/>
      <c r="M63" s="418"/>
      <c r="N63" s="418"/>
      <c r="O63" s="418"/>
      <c r="P63" s="418"/>
      <c r="Q63" s="413"/>
    </row>
    <row r="64" spans="1:17" ht="19.5" customHeight="1" hidden="1">
      <c r="A64" s="405"/>
      <c r="B64" s="420" t="s">
        <v>425</v>
      </c>
      <c r="C64" s="420" t="s">
        <v>426</v>
      </c>
      <c r="D64" s="420" t="s">
        <v>427</v>
      </c>
      <c r="E64" s="421">
        <v>1830</v>
      </c>
      <c r="F64" s="418"/>
      <c r="G64" s="419"/>
      <c r="H64" s="418"/>
      <c r="I64" s="418"/>
      <c r="J64" s="418"/>
      <c r="K64" s="418"/>
      <c r="L64" s="418"/>
      <c r="M64" s="418"/>
      <c r="N64" s="418"/>
      <c r="O64" s="418"/>
      <c r="P64" s="418"/>
      <c r="Q64" s="413"/>
    </row>
    <row r="65" spans="1:17" ht="19.5" customHeight="1" hidden="1">
      <c r="A65" s="405"/>
      <c r="B65" s="420"/>
      <c r="C65" s="420"/>
      <c r="D65" s="420" t="s">
        <v>429</v>
      </c>
      <c r="E65" s="421">
        <v>5002</v>
      </c>
      <c r="F65" s="418"/>
      <c r="G65" s="419"/>
      <c r="H65" s="418"/>
      <c r="I65" s="418"/>
      <c r="J65" s="418"/>
      <c r="K65" s="418"/>
      <c r="L65" s="418"/>
      <c r="M65" s="418"/>
      <c r="N65" s="418"/>
      <c r="O65" s="418"/>
      <c r="P65" s="418"/>
      <c r="Q65" s="413"/>
    </row>
    <row r="66" spans="1:17" ht="19.5" customHeight="1" hidden="1">
      <c r="A66" s="405"/>
      <c r="B66" s="420" t="s">
        <v>430</v>
      </c>
      <c r="C66" s="420" t="s">
        <v>426</v>
      </c>
      <c r="D66" s="420" t="s">
        <v>431</v>
      </c>
      <c r="E66" s="421">
        <v>2074</v>
      </c>
      <c r="F66" s="418"/>
      <c r="G66" s="419"/>
      <c r="H66" s="418"/>
      <c r="I66" s="418"/>
      <c r="J66" s="418"/>
      <c r="K66" s="418"/>
      <c r="L66" s="418"/>
      <c r="M66" s="418"/>
      <c r="N66" s="418"/>
      <c r="O66" s="418"/>
      <c r="P66" s="418"/>
      <c r="Q66" s="413"/>
    </row>
    <row r="67" spans="1:17" ht="34.5" customHeight="1" hidden="1">
      <c r="A67" s="597" t="s">
        <v>432</v>
      </c>
      <c r="B67" s="597"/>
      <c r="C67" s="597"/>
      <c r="D67" s="597"/>
      <c r="E67" s="418">
        <f>SUM(E68:E79)</f>
        <v>38520.11</v>
      </c>
      <c r="F67" s="418" t="s">
        <v>433</v>
      </c>
      <c r="G67" s="419"/>
      <c r="H67" s="418"/>
      <c r="I67" s="418"/>
      <c r="J67" s="418"/>
      <c r="K67" s="418"/>
      <c r="L67" s="418"/>
      <c r="M67" s="418"/>
      <c r="N67" s="418"/>
      <c r="O67" s="418"/>
      <c r="P67" s="418"/>
      <c r="Q67" s="413"/>
    </row>
    <row r="68" spans="1:17" ht="19.5" customHeight="1" hidden="1">
      <c r="A68" s="405"/>
      <c r="B68" s="420"/>
      <c r="C68" s="420"/>
      <c r="D68" s="420" t="s">
        <v>434</v>
      </c>
      <c r="E68" s="421">
        <v>35836.11</v>
      </c>
      <c r="F68" s="418"/>
      <c r="G68" s="419"/>
      <c r="H68" s="418"/>
      <c r="I68" s="418"/>
      <c r="J68" s="418"/>
      <c r="K68" s="418"/>
      <c r="L68" s="418"/>
      <c r="M68" s="418"/>
      <c r="N68" s="418"/>
      <c r="O68" s="418"/>
      <c r="P68" s="418"/>
      <c r="Q68" s="413"/>
    </row>
    <row r="69" spans="1:17" ht="19.5" customHeight="1" hidden="1">
      <c r="A69" s="405"/>
      <c r="B69" s="420"/>
      <c r="C69" s="420"/>
      <c r="D69" s="420"/>
      <c r="E69" s="421"/>
      <c r="F69" s="418"/>
      <c r="G69" s="419"/>
      <c r="H69" s="418"/>
      <c r="I69" s="418"/>
      <c r="J69" s="418"/>
      <c r="K69" s="418"/>
      <c r="L69" s="418"/>
      <c r="M69" s="418"/>
      <c r="N69" s="418"/>
      <c r="O69" s="418"/>
      <c r="P69" s="418"/>
      <c r="Q69" s="413"/>
    </row>
    <row r="70" spans="1:17" ht="19.5" customHeight="1" hidden="1">
      <c r="A70" s="405"/>
      <c r="B70" s="420"/>
      <c r="C70" s="420"/>
      <c r="D70" s="409" t="s">
        <v>435</v>
      </c>
      <c r="E70" s="421"/>
      <c r="F70" s="418"/>
      <c r="G70" s="419"/>
      <c r="H70" s="418"/>
      <c r="I70" s="418"/>
      <c r="J70" s="418"/>
      <c r="K70" s="418"/>
      <c r="L70" s="418"/>
      <c r="M70" s="418"/>
      <c r="N70" s="418"/>
      <c r="O70" s="418"/>
      <c r="P70" s="418"/>
      <c r="Q70" s="413"/>
    </row>
    <row r="71" spans="1:17" ht="35.25" customHeight="1" hidden="1">
      <c r="A71" s="597" t="s">
        <v>436</v>
      </c>
      <c r="B71" s="597"/>
      <c r="C71" s="597"/>
      <c r="D71" s="597"/>
      <c r="E71" s="421"/>
      <c r="F71" s="418"/>
      <c r="G71" s="419"/>
      <c r="H71" s="418"/>
      <c r="I71" s="418"/>
      <c r="J71" s="418"/>
      <c r="K71" s="418"/>
      <c r="L71" s="418"/>
      <c r="M71" s="418"/>
      <c r="N71" s="418"/>
      <c r="O71" s="418"/>
      <c r="P71" s="418"/>
      <c r="Q71" s="413"/>
    </row>
    <row r="72" spans="1:17" ht="19.5" customHeight="1" hidden="1">
      <c r="A72" s="405"/>
      <c r="B72" s="420"/>
      <c r="C72" s="420"/>
      <c r="D72" s="420" t="s">
        <v>437</v>
      </c>
      <c r="E72" s="421">
        <v>2684</v>
      </c>
      <c r="F72" s="418"/>
      <c r="G72" s="419"/>
      <c r="H72" s="418"/>
      <c r="I72" s="418"/>
      <c r="J72" s="418"/>
      <c r="K72" s="418"/>
      <c r="L72" s="418"/>
      <c r="M72" s="418"/>
      <c r="N72" s="418"/>
      <c r="O72" s="418"/>
      <c r="P72" s="418"/>
      <c r="Q72" s="413"/>
    </row>
    <row r="73" spans="1:17" ht="19.5" customHeight="1" hidden="1">
      <c r="A73" s="405"/>
      <c r="B73" s="420"/>
      <c r="C73" s="420"/>
      <c r="D73" s="420"/>
      <c r="E73" s="421"/>
      <c r="F73" s="418"/>
      <c r="G73" s="419"/>
      <c r="H73" s="418"/>
      <c r="I73" s="418"/>
      <c r="J73" s="418"/>
      <c r="K73" s="418"/>
      <c r="L73" s="418"/>
      <c r="M73" s="418"/>
      <c r="N73" s="418"/>
      <c r="O73" s="418"/>
      <c r="P73" s="418"/>
      <c r="Q73" s="413"/>
    </row>
    <row r="74" spans="1:17" ht="40.5" customHeight="1" hidden="1">
      <c r="A74" s="405"/>
      <c r="B74" s="405"/>
      <c r="C74" s="405"/>
      <c r="D74" s="405"/>
      <c r="E74" s="597" t="s">
        <v>438</v>
      </c>
      <c r="F74" s="597"/>
      <c r="G74" s="418">
        <v>31807867</v>
      </c>
      <c r="H74" s="418"/>
      <c r="I74" s="418"/>
      <c r="J74" s="418"/>
      <c r="K74" s="418"/>
      <c r="L74" s="418"/>
      <c r="M74" s="418"/>
      <c r="N74" s="418"/>
      <c r="O74" s="418"/>
      <c r="P74" s="418"/>
      <c r="Q74" s="413"/>
    </row>
    <row r="75" ht="13.5" hidden="1" thickTop="1">
      <c r="G75" s="422"/>
    </row>
    <row r="76" spans="5:11" ht="13.5" hidden="1" thickTop="1">
      <c r="E76" s="617" t="s">
        <v>439</v>
      </c>
      <c r="F76" s="617"/>
      <c r="G76" s="423">
        <f>G44</f>
        <v>17991604</v>
      </c>
      <c r="K76" s="422"/>
    </row>
    <row r="77" spans="6:7" ht="13.5" hidden="1" thickTop="1">
      <c r="F77" s="418"/>
      <c r="G77" s="422"/>
    </row>
    <row r="78" spans="7:8" ht="13.5" hidden="1" thickTop="1">
      <c r="G78" s="422">
        <v>4001</v>
      </c>
      <c r="H78" s="371" t="s">
        <v>440</v>
      </c>
    </row>
    <row r="79" spans="7:8" ht="13.5" hidden="1" thickTop="1">
      <c r="G79" s="422">
        <v>8000</v>
      </c>
      <c r="H79" s="371" t="s">
        <v>441</v>
      </c>
    </row>
    <row r="80" spans="7:8" ht="13.5" hidden="1" thickTop="1">
      <c r="G80" s="422">
        <v>6233000</v>
      </c>
      <c r="H80" s="371" t="s">
        <v>442</v>
      </c>
    </row>
    <row r="81" spans="7:8" ht="13.5" hidden="1" thickTop="1">
      <c r="G81" s="422">
        <v>106600</v>
      </c>
      <c r="H81" s="371" t="s">
        <v>443</v>
      </c>
    </row>
    <row r="82" spans="7:8" ht="13.5" hidden="1" thickTop="1">
      <c r="G82" s="422">
        <v>20000</v>
      </c>
      <c r="H82" s="371" t="s">
        <v>444</v>
      </c>
    </row>
    <row r="83" spans="7:8" ht="13.5" hidden="1" thickTop="1">
      <c r="G83" s="422">
        <v>25000</v>
      </c>
      <c r="H83" s="371" t="s">
        <v>445</v>
      </c>
    </row>
    <row r="84" spans="7:8" ht="13.5" hidden="1" thickTop="1">
      <c r="G84" s="422">
        <v>100000</v>
      </c>
      <c r="H84" s="371" t="s">
        <v>446</v>
      </c>
    </row>
    <row r="85" spans="7:8" ht="13.5" hidden="1" thickTop="1">
      <c r="G85" s="422">
        <v>97000</v>
      </c>
      <c r="H85" s="371" t="s">
        <v>447</v>
      </c>
    </row>
    <row r="86" spans="7:8" ht="13.5" hidden="1" thickTop="1">
      <c r="G86" s="422">
        <v>150000</v>
      </c>
      <c r="H86" s="371" t="s">
        <v>448</v>
      </c>
    </row>
    <row r="87" spans="7:8" ht="13.5" hidden="1" thickTop="1">
      <c r="G87" s="422">
        <v>4760</v>
      </c>
      <c r="H87" s="371" t="s">
        <v>449</v>
      </c>
    </row>
    <row r="88" spans="7:9" ht="13.5" hidden="1" thickTop="1">
      <c r="G88" s="422">
        <v>26400</v>
      </c>
      <c r="H88" s="371" t="s">
        <v>450</v>
      </c>
      <c r="I88" s="618" t="s">
        <v>451</v>
      </c>
    </row>
    <row r="89" spans="7:9" ht="13.5" hidden="1" thickTop="1">
      <c r="G89" s="422">
        <v>8000</v>
      </c>
      <c r="H89" s="371" t="s">
        <v>452</v>
      </c>
      <c r="I89" s="618"/>
    </row>
    <row r="90" spans="7:9" ht="13.5" hidden="1" thickTop="1">
      <c r="G90" s="422">
        <v>14000</v>
      </c>
      <c r="H90" s="371" t="s">
        <v>453</v>
      </c>
      <c r="I90" s="618"/>
    </row>
    <row r="91" spans="7:9" ht="13.5" hidden="1" thickTop="1">
      <c r="G91" s="422"/>
      <c r="H91" s="371" t="s">
        <v>454</v>
      </c>
      <c r="I91" s="424"/>
    </row>
    <row r="92" ht="13.5" hidden="1" thickTop="1">
      <c r="G92" s="423">
        <f>SUM(G76:G91)</f>
        <v>24788365</v>
      </c>
    </row>
    <row r="93" spans="6:9" ht="12.75" customHeight="1" hidden="1">
      <c r="F93" s="615">
        <v>-57360</v>
      </c>
      <c r="G93" s="615"/>
      <c r="H93" s="615"/>
      <c r="I93" s="371" t="s">
        <v>455</v>
      </c>
    </row>
    <row r="94" spans="6:10" ht="12.75" customHeight="1" hidden="1">
      <c r="F94" s="425"/>
      <c r="G94" s="425">
        <v>-40000</v>
      </c>
      <c r="H94" s="596" t="s">
        <v>456</v>
      </c>
      <c r="I94" s="596"/>
      <c r="J94" s="596"/>
    </row>
    <row r="95" ht="15" hidden="1" thickTop="1">
      <c r="G95" s="426">
        <f>G92+F93+G94</f>
        <v>24691005</v>
      </c>
    </row>
    <row r="96" ht="13.5" hidden="1" thickTop="1">
      <c r="G96" s="422"/>
    </row>
    <row r="97" ht="13.5" hidden="1" thickTop="1">
      <c r="G97" s="422"/>
    </row>
    <row r="98" ht="13.5" hidden="1" thickTop="1"/>
    <row r="99" ht="13.5" hidden="1" thickTop="1"/>
    <row r="100" ht="13.5" hidden="1" thickTop="1"/>
    <row r="101" ht="13.5" hidden="1" thickTop="1"/>
    <row r="102" ht="13.5" thickTop="1"/>
    <row r="103" ht="12.75" hidden="1">
      <c r="G103" s="371">
        <v>17284261</v>
      </c>
    </row>
    <row r="104" ht="12.75" hidden="1">
      <c r="G104" s="427">
        <f>G103-G44</f>
        <v>-707343</v>
      </c>
    </row>
    <row r="105" spans="7:8" ht="12.75" hidden="1">
      <c r="G105" s="371">
        <v>8000</v>
      </c>
      <c r="H105" s="371" t="s">
        <v>457</v>
      </c>
    </row>
    <row r="106" spans="7:8" ht="12.75" hidden="1">
      <c r="G106" s="371">
        <v>30000</v>
      </c>
      <c r="H106" s="371" t="s">
        <v>458</v>
      </c>
    </row>
    <row r="107" ht="12.75" hidden="1"/>
    <row r="124" ht="15.75">
      <c r="D124" s="428" t="s">
        <v>459</v>
      </c>
    </row>
    <row r="125" spans="4:5" ht="15.75">
      <c r="D125" s="428" t="s">
        <v>460</v>
      </c>
      <c r="E125" s="423">
        <f>SUM(E126:E147)</f>
        <v>4512171</v>
      </c>
    </row>
    <row r="126" spans="4:5" ht="12.75">
      <c r="D126" s="429"/>
      <c r="E126" s="422"/>
    </row>
    <row r="127" spans="2:6" ht="15">
      <c r="B127" s="430">
        <v>60014</v>
      </c>
      <c r="C127" s="430">
        <v>6060</v>
      </c>
      <c r="D127" s="431" t="s">
        <v>461</v>
      </c>
      <c r="E127" s="422">
        <v>34000</v>
      </c>
      <c r="F127" s="620">
        <f>SUM(E127:E129)</f>
        <v>245780</v>
      </c>
    </row>
    <row r="128" spans="2:6" ht="15">
      <c r="B128" s="430">
        <v>60014</v>
      </c>
      <c r="C128" s="430">
        <v>6060</v>
      </c>
      <c r="D128" s="431" t="s">
        <v>462</v>
      </c>
      <c r="E128" s="422">
        <v>180000</v>
      </c>
      <c r="F128" s="620"/>
    </row>
    <row r="129" spans="2:6" ht="15">
      <c r="B129" s="430">
        <v>60014</v>
      </c>
      <c r="C129" s="430">
        <v>6050</v>
      </c>
      <c r="D129" s="431" t="s">
        <v>463</v>
      </c>
      <c r="E129" s="422">
        <f>85000-53220</f>
        <v>31780</v>
      </c>
      <c r="F129" s="620"/>
    </row>
    <row r="130" spans="2:6" ht="15">
      <c r="B130" s="430">
        <v>75020</v>
      </c>
      <c r="C130" s="430">
        <v>6060</v>
      </c>
      <c r="D130" s="432" t="s">
        <v>464</v>
      </c>
      <c r="E130" s="422">
        <v>16000</v>
      </c>
      <c r="F130" s="620">
        <f>E130+E131</f>
        <v>30000</v>
      </c>
    </row>
    <row r="131" spans="2:6" ht="15">
      <c r="B131" s="430">
        <v>75020</v>
      </c>
      <c r="C131" s="430">
        <v>6060</v>
      </c>
      <c r="D131" s="432" t="s">
        <v>465</v>
      </c>
      <c r="E131" s="422">
        <v>14000</v>
      </c>
      <c r="F131" s="620"/>
    </row>
    <row r="132" spans="2:6" ht="15">
      <c r="B132" s="430">
        <v>75411</v>
      </c>
      <c r="C132" s="430">
        <v>6050</v>
      </c>
      <c r="D132" s="432" t="s">
        <v>466</v>
      </c>
      <c r="E132" s="422">
        <v>14000</v>
      </c>
      <c r="F132" s="620">
        <f>SUM(E132:E135)</f>
        <v>2769000</v>
      </c>
    </row>
    <row r="133" spans="2:6" ht="15">
      <c r="B133" s="430">
        <v>75411</v>
      </c>
      <c r="C133" s="430">
        <v>6050</v>
      </c>
      <c r="D133" s="432" t="s">
        <v>467</v>
      </c>
      <c r="E133" s="422">
        <v>345000</v>
      </c>
      <c r="F133" s="620"/>
    </row>
    <row r="134" spans="1:6" ht="15">
      <c r="A134" s="371" t="s">
        <v>468</v>
      </c>
      <c r="B134" s="430">
        <v>75411</v>
      </c>
      <c r="C134" s="430">
        <v>6050</v>
      </c>
      <c r="D134" s="432" t="s">
        <v>469</v>
      </c>
      <c r="E134" s="422">
        <v>2400000</v>
      </c>
      <c r="F134" s="620"/>
    </row>
    <row r="135" spans="2:6" ht="15">
      <c r="B135" s="430">
        <v>75411</v>
      </c>
      <c r="C135" s="430">
        <v>6060</v>
      </c>
      <c r="D135" s="432" t="s">
        <v>470</v>
      </c>
      <c r="E135" s="422">
        <v>10000</v>
      </c>
      <c r="F135" s="620"/>
    </row>
    <row r="136" spans="2:6" ht="12.75">
      <c r="B136" s="430">
        <v>80120</v>
      </c>
      <c r="C136" s="430">
        <v>6060</v>
      </c>
      <c r="D136" s="429" t="s">
        <v>471</v>
      </c>
      <c r="E136" s="422">
        <v>3700</v>
      </c>
      <c r="F136" s="422"/>
    </row>
    <row r="137" spans="2:6" ht="38.25">
      <c r="B137" s="430">
        <v>80130</v>
      </c>
      <c r="C137" s="430">
        <v>6050</v>
      </c>
      <c r="D137" s="429" t="s">
        <v>472</v>
      </c>
      <c r="E137" s="422">
        <v>30000</v>
      </c>
      <c r="F137" s="422"/>
    </row>
    <row r="138" spans="2:6" ht="25.5">
      <c r="B138" s="430">
        <v>80130</v>
      </c>
      <c r="C138" s="430">
        <v>6050</v>
      </c>
      <c r="D138" s="429" t="s">
        <v>473</v>
      </c>
      <c r="E138" s="422">
        <v>150000</v>
      </c>
      <c r="F138" s="422"/>
    </row>
    <row r="139" spans="2:6" ht="38.25">
      <c r="B139" s="430">
        <v>85111</v>
      </c>
      <c r="C139" s="430">
        <v>6050</v>
      </c>
      <c r="D139" s="429" t="s">
        <v>474</v>
      </c>
      <c r="E139" s="422">
        <v>5490</v>
      </c>
      <c r="F139" s="620">
        <f>E139+E140</f>
        <v>85490</v>
      </c>
    </row>
    <row r="140" spans="2:6" ht="12.75">
      <c r="B140" s="430">
        <v>85111</v>
      </c>
      <c r="C140" s="430">
        <v>6050</v>
      </c>
      <c r="D140" s="429" t="s">
        <v>463</v>
      </c>
      <c r="E140" s="422">
        <v>80000</v>
      </c>
      <c r="F140" s="620"/>
    </row>
    <row r="141" spans="2:6" ht="12.75">
      <c r="B141" s="430">
        <v>85111</v>
      </c>
      <c r="C141" s="430">
        <v>6060</v>
      </c>
      <c r="D141" s="429" t="s">
        <v>475</v>
      </c>
      <c r="E141" s="422">
        <v>350000</v>
      </c>
      <c r="F141" s="434"/>
    </row>
    <row r="142" spans="2:6" ht="12.75">
      <c r="B142" s="430">
        <v>85111</v>
      </c>
      <c r="C142" s="430">
        <v>6060</v>
      </c>
      <c r="D142" s="429" t="s">
        <v>490</v>
      </c>
      <c r="E142" s="422">
        <v>740501</v>
      </c>
      <c r="F142" s="434"/>
    </row>
    <row r="143" spans="2:6" ht="25.5">
      <c r="B143" s="430">
        <v>85201</v>
      </c>
      <c r="C143" s="430">
        <v>6050</v>
      </c>
      <c r="D143" s="429" t="s">
        <v>476</v>
      </c>
      <c r="E143" s="422">
        <v>50000</v>
      </c>
      <c r="F143" s="434"/>
    </row>
    <row r="144" spans="2:6" ht="25.5">
      <c r="B144" s="430">
        <v>85395</v>
      </c>
      <c r="C144" s="433" t="s">
        <v>477</v>
      </c>
      <c r="D144" s="429" t="s">
        <v>478</v>
      </c>
      <c r="E144" s="422">
        <v>4000</v>
      </c>
      <c r="F144" s="434"/>
    </row>
    <row r="145" spans="2:6" ht="12.75">
      <c r="B145" s="430">
        <v>85406</v>
      </c>
      <c r="C145" s="430">
        <v>6060</v>
      </c>
      <c r="D145" s="429" t="s">
        <v>479</v>
      </c>
      <c r="E145" s="422">
        <v>3700</v>
      </c>
      <c r="F145" s="422"/>
    </row>
    <row r="146" spans="2:6" ht="12.75">
      <c r="B146" s="430">
        <v>92601</v>
      </c>
      <c r="C146" s="430">
        <v>6300</v>
      </c>
      <c r="D146" s="429" t="s">
        <v>480</v>
      </c>
      <c r="E146" s="422">
        <v>50000</v>
      </c>
      <c r="F146" s="422"/>
    </row>
    <row r="149" spans="4:6" ht="15.75">
      <c r="D149" s="428" t="s">
        <v>481</v>
      </c>
      <c r="E149" s="619">
        <f>E125+G44</f>
        <v>22503775</v>
      </c>
      <c r="F149" s="619"/>
    </row>
    <row r="155" ht="12.75">
      <c r="K155" s="427"/>
    </row>
    <row r="156" spans="7:11" ht="12.75">
      <c r="G156" s="427"/>
      <c r="K156" s="427"/>
    </row>
    <row r="157" spans="5:7" ht="12.75">
      <c r="E157" s="423"/>
      <c r="G157" s="427"/>
    </row>
    <row r="158" spans="4:5" ht="12.75">
      <c r="D158" s="429"/>
      <c r="E158" s="422"/>
    </row>
    <row r="159" spans="4:5" ht="15">
      <c r="D159" s="431"/>
      <c r="E159" s="422"/>
    </row>
    <row r="160" spans="4:5" ht="15">
      <c r="D160" s="431"/>
      <c r="E160" s="422"/>
    </row>
    <row r="161" spans="4:5" ht="15">
      <c r="D161" s="432"/>
      <c r="E161" s="422"/>
    </row>
    <row r="162" spans="4:5" ht="15">
      <c r="D162" s="432"/>
      <c r="E162" s="422"/>
    </row>
    <row r="163" spans="4:5" ht="12.75">
      <c r="D163" s="429"/>
      <c r="E163" s="422"/>
    </row>
    <row r="164" spans="4:5" ht="12.75">
      <c r="D164" s="429"/>
      <c r="E164" s="422"/>
    </row>
    <row r="165" ht="12.75">
      <c r="D165" s="429"/>
    </row>
    <row r="166" ht="12.75">
      <c r="D166" s="429"/>
    </row>
    <row r="167" ht="12.75">
      <c r="D167" s="429"/>
    </row>
    <row r="168" ht="12.75">
      <c r="D168" s="429"/>
    </row>
    <row r="169" ht="12.75">
      <c r="D169" s="429"/>
    </row>
    <row r="170" ht="12.75">
      <c r="D170" s="429"/>
    </row>
    <row r="171" ht="12.75">
      <c r="D171" s="429"/>
    </row>
    <row r="172" ht="12.75">
      <c r="D172" s="429"/>
    </row>
    <row r="173" ht="12.75">
      <c r="D173" s="429"/>
    </row>
    <row r="174" ht="12.75">
      <c r="D174" s="429"/>
    </row>
  </sheetData>
  <sheetProtection/>
  <mergeCells count="38">
    <mergeCell ref="E149:F149"/>
    <mergeCell ref="F127:F129"/>
    <mergeCell ref="F130:F131"/>
    <mergeCell ref="F132:F135"/>
    <mergeCell ref="F139:F140"/>
    <mergeCell ref="I88:I90"/>
    <mergeCell ref="L5:L7"/>
    <mergeCell ref="H5:H7"/>
    <mergeCell ref="I5:I7"/>
    <mergeCell ref="J5:J7"/>
    <mergeCell ref="L4:N4"/>
    <mergeCell ref="G4:G7"/>
    <mergeCell ref="E74:F74"/>
    <mergeCell ref="E76:F76"/>
    <mergeCell ref="C3:C7"/>
    <mergeCell ref="D3:D7"/>
    <mergeCell ref="E3:E7"/>
    <mergeCell ref="F93:H93"/>
    <mergeCell ref="Q3:Q7"/>
    <mergeCell ref="K5:K7"/>
    <mergeCell ref="G3:P3"/>
    <mergeCell ref="F3:F7"/>
    <mergeCell ref="N5:N7"/>
    <mergeCell ref="M5:M7"/>
    <mergeCell ref="H4:K4"/>
    <mergeCell ref="O4:P4"/>
    <mergeCell ref="O5:O7"/>
    <mergeCell ref="P5:P7"/>
    <mergeCell ref="A1:O2"/>
    <mergeCell ref="P1:Q1"/>
    <mergeCell ref="H94:J94"/>
    <mergeCell ref="A71:D71"/>
    <mergeCell ref="A67:D67"/>
    <mergeCell ref="A59:D59"/>
    <mergeCell ref="A63:D63"/>
    <mergeCell ref="A44:D44"/>
    <mergeCell ref="A3:A7"/>
    <mergeCell ref="B3:B7"/>
  </mergeCells>
  <printOptions horizontalCentered="1"/>
  <pageMargins left="0.2362204724409449" right="0.2362204724409449" top="0.2755905511811024" bottom="0.3937007874015748" header="0.5118110236220472" footer="0.5118110236220472"/>
  <pageSetup horizontalDpi="600" verticalDpi="600" orientation="landscape" paperSize="9" scale="65" r:id="rId1"/>
  <headerFooter alignWithMargins="0">
    <oddHeader>&amp;R&amp;9Załacznik nr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2010-05-11T07:31:33Z</cp:lastPrinted>
  <dcterms:created xsi:type="dcterms:W3CDTF">1998-12-09T13:02:10Z</dcterms:created>
  <dcterms:modified xsi:type="dcterms:W3CDTF">2010-05-14T11:50:58Z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