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" yWindow="29" windowWidth="9403" windowHeight="4882" activeTab="0"/>
  </bookViews>
  <sheets>
    <sheet name="Uchwała" sheetId="1" r:id="rId1"/>
    <sheet name="Szkoły" sheetId="2" r:id="rId2"/>
  </sheets>
  <definedNames/>
  <calcPr fullCalcOnLoad="1"/>
</workbook>
</file>

<file path=xl/sharedStrings.xml><?xml version="1.0" encoding="utf-8"?>
<sst xmlns="http://schemas.openxmlformats.org/spreadsheetml/2006/main" count="620" uniqueCount="235">
  <si>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</si>
  <si>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</si>
  <si>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</si>
  <si>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</si>
  <si>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</si>
  <si>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</si>
  <si>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</si>
  <si>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</si>
  <si>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</si>
  <si>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</si>
  <si>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</si>
  <si>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</si>
  <si>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</si>
  <si>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</si>
  <si>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</si>
  <si>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</si>
  <si>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</si>
  <si>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</si>
  <si>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</si>
  <si>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</si>
  <si>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>Administracja publiczna</t>
  </si>
  <si>
    <t>Starostwa powiatowe</t>
  </si>
  <si>
    <t>(tekst jednolity Dz.U. Nr 142 poz. 1592 z 2001 r. ze zmianami) oraz art. 109 ust 1, art. 124 ust 1</t>
  </si>
  <si>
    <t xml:space="preserve">Na podstawie art. 12 pkt 5 ustawy z dnia 5 czerwca 1998 r. o samorządzie powiatowym </t>
  </si>
  <si>
    <t>1. Zwiększa się plan dochodów własnych</t>
  </si>
  <si>
    <t>Wynagrodzenia osobowe pracowników</t>
  </si>
  <si>
    <t>Pozostałe odsetki</t>
  </si>
  <si>
    <t>Oświata i wychowanie</t>
  </si>
  <si>
    <t>Rady Powiatu Żagańskiego</t>
  </si>
  <si>
    <t>600</t>
  </si>
  <si>
    <t>Transport i łączność</t>
  </si>
  <si>
    <t>60014</t>
  </si>
  <si>
    <t>Drogi publiczne powiatowe</t>
  </si>
  <si>
    <t>4010</t>
  </si>
  <si>
    <t>092</t>
  </si>
  <si>
    <t>Licea ogólnokształcące</t>
  </si>
  <si>
    <t>075</t>
  </si>
  <si>
    <t>Internaty i bursy szkolne</t>
  </si>
  <si>
    <t>Edukacyjna opieka wychowawcza</t>
  </si>
  <si>
    <t>Zakup materiałów i wyposażenia</t>
  </si>
  <si>
    <t xml:space="preserve">Dochody z najmu i dzierżawy składników majątkowych </t>
  </si>
  <si>
    <t>Skarbu Państwa, jednostek samorządu terytorialnego lub</t>
  </si>
  <si>
    <t>innych jednostek zaliczanych do sektora finansów publicznych</t>
  </si>
  <si>
    <t>oraz innych umów o podobnym charakterze</t>
  </si>
  <si>
    <t>750</t>
  </si>
  <si>
    <t>75020</t>
  </si>
  <si>
    <t>2. Zmniejsza się plan wydatków własnych</t>
  </si>
  <si>
    <t>097</t>
  </si>
  <si>
    <t>Wpływy z różnych dochodów</t>
  </si>
  <si>
    <t>pkt 1,2    ustawy  o  finansach publicznych z dnia 26 listopada 1998 r. (tekst jednolity: Dz.U. z 2003 roku</t>
  </si>
  <si>
    <t>Nr 15 poz. 148 ze zmianami) uchwala się co następuje:</t>
  </si>
  <si>
    <t>Ochrona zdrowia</t>
  </si>
  <si>
    <t>271</t>
  </si>
  <si>
    <t>Wpływy z tytułu pomocy finansowej udzielanej między</t>
  </si>
  <si>
    <t>jednostkami samorządu terytorialnego na dofinansowanie</t>
  </si>
  <si>
    <t>własnych zadań bieżących</t>
  </si>
  <si>
    <t>Powiatowe centra pomocy rodzinie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</si>
  <si>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</si>
  <si>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</si>
  <si>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</si>
  <si>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</si>
  <si>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</si>
  <si>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</si>
  <si>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</si>
  <si>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</si>
  <si>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</si>
  <si>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</si>
  <si>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</si>
  <si>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</si>
  <si>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SOSW</t>
  </si>
  <si>
    <t>PPP</t>
  </si>
  <si>
    <t>Z.S.Zaw.</t>
  </si>
  <si>
    <t>Z.S.T.-H.</t>
  </si>
  <si>
    <t>ZSMech.</t>
  </si>
  <si>
    <t>Z.S.Społecz</t>
  </si>
  <si>
    <t>ZSP</t>
  </si>
  <si>
    <t>ZDZ</t>
  </si>
  <si>
    <t>Lic.Ogóln</t>
  </si>
  <si>
    <t>ZS RCKU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</si>
  <si>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</si>
  <si>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</si>
  <si>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</si>
  <si>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</si>
  <si>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</si>
  <si>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</si>
  <si>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</si>
  <si>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</si>
  <si>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</si>
  <si>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</si>
  <si>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</si>
  <si>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</si>
  <si>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</si>
  <si>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</si>
  <si>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</si>
  <si>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</si>
  <si>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</si>
  <si>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</si>
  <si>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</si>
  <si>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</si>
  <si>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</si>
  <si>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</si>
  <si>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</si>
  <si>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</si>
  <si>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</si>
  <si>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</si>
  <si>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</si>
  <si>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</si>
  <si>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</si>
  <si>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</si>
  <si>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</si>
  <si>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</si>
  <si>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</si>
  <si>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</si>
  <si>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</si>
  <si>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</si>
  <si>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</si>
  <si>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</si>
  <si>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</si>
  <si>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</si>
  <si>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</si>
  <si>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</si>
  <si>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</si>
  <si>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</si>
  <si>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</si>
  <si>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</si>
  <si>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</si>
  <si>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</si>
  <si>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</si>
  <si>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</si>
  <si>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</si>
  <si>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</si>
  <si>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</si>
  <si>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</si>
  <si>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</si>
  <si>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</si>
  <si>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</si>
  <si>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</si>
  <si>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</si>
  <si>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</si>
  <si>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</si>
  <si>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</si>
  <si>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</si>
  <si>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Lic.Ogóln.</t>
  </si>
  <si>
    <t>Z.S.Ogóln.</t>
  </si>
  <si>
    <t>Sp.O.Szk.W.</t>
  </si>
  <si>
    <t>Z.S.Społecz.</t>
  </si>
  <si>
    <t xml:space="preserve">LO </t>
  </si>
  <si>
    <t>ZS RCK</t>
  </si>
  <si>
    <t>Szkoły zawodowe</t>
  </si>
  <si>
    <t>Zakup energii</t>
  </si>
  <si>
    <t>§ 3</t>
  </si>
  <si>
    <t>§ 4</t>
  </si>
  <si>
    <t>Opieka społeczna</t>
  </si>
  <si>
    <t>270</t>
  </si>
  <si>
    <t>Środki na dofinansowanie własnych zadań bieżących gmin</t>
  </si>
  <si>
    <t>(związków gmin), powiatów (związków powiatów),</t>
  </si>
  <si>
    <t>samorządów województw, pozyskane z innych źródeł</t>
  </si>
  <si>
    <t>4110</t>
  </si>
  <si>
    <t>Składki na ubezpieczenia społeczne</t>
  </si>
  <si>
    <t>754</t>
  </si>
  <si>
    <t>75411</t>
  </si>
  <si>
    <t>Bezpieczeństwo publiczne i ochrona przeciwpożarowa</t>
  </si>
  <si>
    <t>Komendy powiatowe Państwowej Straży Pożarnej</t>
  </si>
  <si>
    <t>4210</t>
  </si>
  <si>
    <t>629</t>
  </si>
  <si>
    <t>Środki na dofinansowanie własnych inwestycji gmin</t>
  </si>
  <si>
    <t>3020</t>
  </si>
  <si>
    <t>Nagrody i wydatki osobowe nie zaliczone do wynagrodzeń</t>
  </si>
  <si>
    <t>4120</t>
  </si>
  <si>
    <t>4300</t>
  </si>
  <si>
    <t>4410</t>
  </si>
  <si>
    <t>4440</t>
  </si>
  <si>
    <t>6060</t>
  </si>
  <si>
    <t>Wydatki na zakupy inwestycyjne jednostek budżetowych</t>
  </si>
  <si>
    <t>6062</t>
  </si>
  <si>
    <t>Składki na Fundusz Pracy</t>
  </si>
  <si>
    <t>Podróże służbowe krajowe</t>
  </si>
  <si>
    <t>Odpisy na ZFŚS</t>
  </si>
  <si>
    <t>020</t>
  </si>
  <si>
    <t>02001</t>
  </si>
  <si>
    <t>246</t>
  </si>
  <si>
    <t>Leśnictwo</t>
  </si>
  <si>
    <t>Gospodarka leśna</t>
  </si>
  <si>
    <t>Środki otrzymane od pozostałych jednostek zaliczanych do</t>
  </si>
  <si>
    <t>sektora finansów publicznych na realizację zadań bieżących</t>
  </si>
  <si>
    <t>jednostek zaliczanych do sektora finansów publicznych</t>
  </si>
  <si>
    <t>3030</t>
  </si>
  <si>
    <t>Różne wydatki na rzecz osób fizycznych</t>
  </si>
  <si>
    <t>Jednostki specjalistycznego poradnictwa, mieszkania</t>
  </si>
  <si>
    <t>chronione i ośrodki interwencji kryzysowej</t>
  </si>
  <si>
    <t>Kultura fizyczna i sport</t>
  </si>
  <si>
    <t>Zadania w zakresie kultury fizycznej i sportu</t>
  </si>
  <si>
    <t>Pozostała działalność</t>
  </si>
  <si>
    <t>75095</t>
  </si>
  <si>
    <t>4212</t>
  </si>
  <si>
    <t>4302</t>
  </si>
  <si>
    <t>Państwowy Fundusz Rehabilitacji Osób Niepełnosprawnych</t>
  </si>
  <si>
    <t>758</t>
  </si>
  <si>
    <t>75801</t>
  </si>
  <si>
    <t>292</t>
  </si>
  <si>
    <t>Różne rozliczenia</t>
  </si>
  <si>
    <t>Część oświatowa subwencji ogólnej dla jednostek samorządu</t>
  </si>
  <si>
    <t>terytorialnego</t>
  </si>
  <si>
    <t>Subwencje ogólne z budżetu państwa</t>
  </si>
  <si>
    <t>Poradnie psychologiczno-pedagogiczne, w tym poradnie</t>
  </si>
  <si>
    <t>specjalistyczne</t>
  </si>
  <si>
    <t>710</t>
  </si>
  <si>
    <t>71015</t>
  </si>
  <si>
    <t>Działalność usługowa</t>
  </si>
  <si>
    <t>Nadzór budowlany</t>
  </si>
  <si>
    <t xml:space="preserve"> z dnia 30 września 2003 roku</t>
  </si>
  <si>
    <t>2. Zmniejsza się plan dochodów własnych</t>
  </si>
  <si>
    <t>700</t>
  </si>
  <si>
    <t>70005</t>
  </si>
  <si>
    <t>084</t>
  </si>
  <si>
    <t>Gospodarka mieszkaniowa</t>
  </si>
  <si>
    <t>Gospodarka gruntami i nieruchomościami</t>
  </si>
  <si>
    <t>Wpływy ze sprzedaży wyrobów i składników majątkowych</t>
  </si>
  <si>
    <t>236</t>
  </si>
  <si>
    <t>Dochody jednostek samorządu terytorialnego związane z</t>
  </si>
  <si>
    <t>realizacją zadań z zakresu administracji rządowej oraz innych</t>
  </si>
  <si>
    <t>zadań zleconych ustawami</t>
  </si>
  <si>
    <t>069</t>
  </si>
  <si>
    <t>Wpływy z różnych opłat</t>
  </si>
  <si>
    <t>do uchwały RP z dnia 30.09.2003r</t>
  </si>
  <si>
    <t xml:space="preserve">Dotacje celowe otrzymane z powiatu na zadania bieżące </t>
  </si>
  <si>
    <t>realizowane na podstawie porozumień (umów) między</t>
  </si>
  <si>
    <t>jednostkami samorządu terytorialnego</t>
  </si>
  <si>
    <t>Zakup pomocy naukowych, dydaktycznych i książek</t>
  </si>
  <si>
    <t>Obsługa długu publicznego</t>
  </si>
  <si>
    <t>Obsługa papierów wartościowych, kredytów i pożyczek</t>
  </si>
  <si>
    <t>jednostek samorządu terytorialnego</t>
  </si>
  <si>
    <t>Odsetki i dyskonto od krajowych skarbowych papierów</t>
  </si>
  <si>
    <t>wartościowych oraz od krajowych pożyczek i kredytów</t>
  </si>
  <si>
    <t xml:space="preserve">Uchwała nr X/  1  /2003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</si>
</sst>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6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18" fillId="0" borderId="7" xfId="0" applyNumberFormat="1" applyFont="1" applyFill="1" applyBorder="1" applyAlignment="1">
      <alignment/>
    </xf>
    <xf numFmtId="169" fontId="18" fillId="0" borderId="7" xfId="0" applyNumberFormat="1" applyFont="1" applyFill="1" applyBorder="1" applyAlignment="1">
      <alignment/>
    </xf>
    <xf numFmtId="0" fontId="18" fillId="0" borderId="7" xfId="0" applyFont="1" applyFill="1" applyBorder="1" applyAlignment="1">
      <alignment/>
    </xf>
    <xf numFmtId="4" fontId="18" fillId="0" borderId="7" xfId="0" applyNumberFormat="1" applyFont="1" applyBorder="1" applyAlignment="1">
      <alignment horizontal="right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right"/>
    </xf>
    <xf numFmtId="1" fontId="17" fillId="0" borderId="0" xfId="0" applyNumberFormat="1" applyFont="1" applyAlignment="1">
      <alignment horizontal="center"/>
    </xf>
    <xf numFmtId="0" fontId="18" fillId="2" borderId="15" xfId="0" applyFont="1" applyFill="1" applyBorder="1" applyAlignment="1">
      <alignment/>
    </xf>
    <xf numFmtId="0" fontId="18" fillId="0" borderId="16" xfId="0" applyFont="1" applyBorder="1" applyAlignment="1">
      <alignment horizontal="center"/>
    </xf>
    <xf numFmtId="3" fontId="18" fillId="0" borderId="17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8" fillId="0" borderId="20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3" fontId="18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14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2" borderId="21" xfId="0" applyFont="1" applyFill="1" applyBorder="1" applyAlignment="1">
      <alignment/>
    </xf>
    <xf numFmtId="0" fontId="18" fillId="0" borderId="30" xfId="0" applyFont="1" applyBorder="1" applyAlignment="1">
      <alignment horizontal="center"/>
    </xf>
    <xf numFmtId="3" fontId="18" fillId="0" borderId="30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2" fillId="0" borderId="32" xfId="0" applyFont="1" applyBorder="1" applyAlignment="1">
      <alignment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8" fillId="0" borderId="34" xfId="0" applyFont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0" fontId="20" fillId="0" borderId="0" xfId="0" applyFont="1" applyAlignment="1">
      <alignment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18" fillId="0" borderId="39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2" borderId="8" xfId="0" applyFont="1" applyFill="1" applyBorder="1" applyAlignment="1">
      <alignment/>
    </xf>
    <xf numFmtId="0" fontId="18" fillId="0" borderId="40" xfId="0" applyFont="1" applyBorder="1" applyAlignment="1">
      <alignment horizontal="center"/>
    </xf>
    <xf numFmtId="3" fontId="12" fillId="0" borderId="40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7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0" fontId="18" fillId="0" borderId="35" xfId="0" applyFont="1" applyBorder="1" applyAlignment="1">
      <alignment horizontal="center"/>
    </xf>
    <xf numFmtId="3" fontId="12" fillId="0" borderId="35" xfId="0" applyNumberFormat="1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2" xfId="0" applyFont="1" applyBorder="1" applyAlignment="1">
      <alignment horizontal="center"/>
    </xf>
    <xf numFmtId="3" fontId="18" fillId="0" borderId="42" xfId="0" applyNumberFormat="1" applyFont="1" applyBorder="1" applyAlignment="1">
      <alignment/>
    </xf>
    <xf numFmtId="3" fontId="18" fillId="0" borderId="42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45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46" xfId="0" applyFont="1" applyBorder="1" applyAlignment="1">
      <alignment/>
    </xf>
    <xf numFmtId="0" fontId="18" fillId="0" borderId="46" xfId="0" applyFont="1" applyBorder="1" applyAlignment="1">
      <alignment horizontal="center"/>
    </xf>
    <xf numFmtId="3" fontId="18" fillId="0" borderId="46" xfId="0" applyNumberFormat="1" applyFont="1" applyBorder="1" applyAlignment="1">
      <alignment/>
    </xf>
    <xf numFmtId="3" fontId="18" fillId="0" borderId="46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47" xfId="0" applyFont="1" applyBorder="1" applyAlignment="1">
      <alignment/>
    </xf>
    <xf numFmtId="3" fontId="18" fillId="0" borderId="48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/>
    </xf>
    <xf numFmtId="0" fontId="18" fillId="2" borderId="49" xfId="0" applyFont="1" applyFill="1" applyBorder="1" applyAlignment="1">
      <alignment/>
    </xf>
    <xf numFmtId="3" fontId="12" fillId="0" borderId="50" xfId="0" applyNumberFormat="1" applyFont="1" applyBorder="1" applyAlignment="1">
      <alignment/>
    </xf>
    <xf numFmtId="3" fontId="12" fillId="0" borderId="48" xfId="0" applyNumberFormat="1" applyFont="1" applyBorder="1" applyAlignment="1">
      <alignment horizontal="right"/>
    </xf>
    <xf numFmtId="0" fontId="18" fillId="0" borderId="51" xfId="0" applyFont="1" applyBorder="1" applyAlignment="1">
      <alignment/>
    </xf>
    <xf numFmtId="0" fontId="18" fillId="0" borderId="49" xfId="0" applyFont="1" applyBorder="1" applyAlignment="1">
      <alignment/>
    </xf>
    <xf numFmtId="3" fontId="12" fillId="0" borderId="39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3" fontId="18" fillId="0" borderId="53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7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18" fillId="0" borderId="55" xfId="0" applyNumberFormat="1" applyFont="1" applyBorder="1" applyAlignment="1">
      <alignment horizontal="right"/>
    </xf>
    <xf numFmtId="0" fontId="20" fillId="0" borderId="56" xfId="0" applyFont="1" applyBorder="1" applyAlignment="1">
      <alignment horizontal="center"/>
    </xf>
    <xf numFmtId="3" fontId="20" fillId="0" borderId="56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12" fillId="0" borderId="7" xfId="0" applyNumberFormat="1" applyFont="1" applyBorder="1" applyAlignment="1">
      <alignment/>
    </xf>
    <xf numFmtId="169" fontId="12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4" fontId="24" fillId="0" borderId="57" xfId="0" applyNumberFormat="1" applyFont="1" applyBorder="1" applyAlignment="1">
      <alignment/>
    </xf>
    <xf numFmtId="4" fontId="24" fillId="0" borderId="58" xfId="0" applyNumberFormat="1" applyFont="1" applyBorder="1" applyAlignment="1">
      <alignment/>
    </xf>
    <xf numFmtId="4" fontId="24" fillId="0" borderId="57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12" fillId="0" borderId="55" xfId="0" applyNumberFormat="1" applyFont="1" applyBorder="1" applyAlignment="1">
      <alignment/>
    </xf>
    <xf numFmtId="169" fontId="12" fillId="0" borderId="55" xfId="0" applyNumberFormat="1" applyFont="1" applyBorder="1" applyAlignment="1">
      <alignment/>
    </xf>
    <xf numFmtId="0" fontId="12" fillId="0" borderId="55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205</xdr:row>
      <xdr:rowOff>85725</xdr:rowOff>
    </xdr:from>
    <xdr:to>
      <xdr:col>18</xdr:col>
      <xdr:colOff>0</xdr:colOff>
      <xdr:row>205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1134725" y="2707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157</xdr:row>
      <xdr:rowOff>85725</xdr:rowOff>
    </xdr:from>
    <xdr:to>
      <xdr:col>18</xdr:col>
      <xdr:colOff>0</xdr:colOff>
      <xdr:row>194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134725" y="199929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206</xdr:row>
      <xdr:rowOff>66675</xdr:rowOff>
    </xdr:from>
    <xdr:to>
      <xdr:col>16</xdr:col>
      <xdr:colOff>695325</xdr:colOff>
      <xdr:row>206</xdr:row>
      <xdr:rowOff>66675</xdr:rowOff>
    </xdr:to>
    <xdr:sp>
      <xdr:nvSpPr>
        <xdr:cNvPr id="3" name="Line 3"/>
        <xdr:cNvSpPr>
          <a:spLocks/>
        </xdr:cNvSpPr>
      </xdr:nvSpPr>
      <xdr:spPr>
        <a:xfrm>
          <a:off x="9629775" y="2719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123825</xdr:rowOff>
    </xdr:from>
    <xdr:to>
      <xdr:col>18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1134725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tabSelected="1" workbookViewId="0" topLeftCell="A1">
      <selection activeCell="C5" sqref="C3:C5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8.0039062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1" t="s">
        <v>234</v>
      </c>
      <c r="E3" s="3"/>
    </row>
    <row r="4" spans="2:5" ht="18.75" customHeight="1">
      <c r="B4" s="12"/>
      <c r="C4" s="11" t="s">
        <v>28</v>
      </c>
      <c r="E4" s="3"/>
    </row>
    <row r="5" ht="15.75" customHeight="1">
      <c r="C5" s="11" t="s">
        <v>210</v>
      </c>
    </row>
    <row r="6" ht="10.5" customHeight="1">
      <c r="A6" s="13"/>
    </row>
    <row r="7" spans="1:5" s="16" customFormat="1" ht="16.5">
      <c r="A7" s="14" t="s">
        <v>0</v>
      </c>
      <c r="B7" s="15"/>
      <c r="E7" s="17"/>
    </row>
    <row r="8" spans="2:5" s="16" customFormat="1" ht="9" customHeight="1">
      <c r="B8" s="15"/>
      <c r="E8" s="17"/>
    </row>
    <row r="9" ht="12.75">
      <c r="B9" s="1" t="s">
        <v>23</v>
      </c>
    </row>
    <row r="10" ht="12.75">
      <c r="A10" s="3" t="s">
        <v>22</v>
      </c>
    </row>
    <row r="11" ht="12.75">
      <c r="A11" s="3" t="s">
        <v>49</v>
      </c>
    </row>
    <row r="12" ht="12.75">
      <c r="A12" s="3" t="s">
        <v>50</v>
      </c>
    </row>
    <row r="13" ht="10.5" customHeight="1"/>
    <row r="14" ht="15" customHeight="1">
      <c r="C14" s="18" t="s">
        <v>1</v>
      </c>
    </row>
    <row r="15" ht="12.75" customHeight="1">
      <c r="C15" s="18"/>
    </row>
    <row r="16" spans="1:5" s="19" customFormat="1" ht="18.75" customHeight="1">
      <c r="A16" s="19" t="s">
        <v>24</v>
      </c>
      <c r="B16" s="20"/>
      <c r="C16" s="21"/>
      <c r="E16" s="22"/>
    </row>
    <row r="17" ht="12.75" customHeight="1">
      <c r="C17" s="18"/>
    </row>
    <row r="18" spans="1:5" ht="12.75" customHeight="1">
      <c r="A18" s="6" t="s">
        <v>2</v>
      </c>
      <c r="B18" s="223" t="s">
        <v>178</v>
      </c>
      <c r="C18" s="6" t="s">
        <v>181</v>
      </c>
      <c r="D18" s="6" t="s">
        <v>3</v>
      </c>
      <c r="E18" s="7">
        <f>E19</f>
        <v>9848</v>
      </c>
    </row>
    <row r="19" spans="1:5" ht="12.75" customHeight="1">
      <c r="A19" s="8" t="s">
        <v>4</v>
      </c>
      <c r="B19" s="224" t="s">
        <v>179</v>
      </c>
      <c r="C19" s="8" t="s">
        <v>182</v>
      </c>
      <c r="D19" s="8" t="s">
        <v>3</v>
      </c>
      <c r="E19" s="9">
        <f>E20</f>
        <v>9848</v>
      </c>
    </row>
    <row r="20" spans="1:5" ht="12.75" customHeight="1">
      <c r="A20" s="1" t="s">
        <v>5</v>
      </c>
      <c r="B20" s="4" t="s">
        <v>180</v>
      </c>
      <c r="C20" s="3" t="s">
        <v>183</v>
      </c>
      <c r="D20" s="3" t="s">
        <v>3</v>
      </c>
      <c r="E20" s="5">
        <v>9848</v>
      </c>
    </row>
    <row r="21" ht="12.75" customHeight="1">
      <c r="C21" s="222" t="s">
        <v>184</v>
      </c>
    </row>
    <row r="22" ht="12.75" customHeight="1">
      <c r="C22" s="222" t="s">
        <v>185</v>
      </c>
    </row>
    <row r="23" ht="12.75" customHeight="1">
      <c r="C23" s="18"/>
    </row>
    <row r="24" spans="1:5" ht="12.75" customHeight="1">
      <c r="A24" s="6" t="s">
        <v>2</v>
      </c>
      <c r="B24" s="223" t="s">
        <v>29</v>
      </c>
      <c r="C24" s="6" t="s">
        <v>30</v>
      </c>
      <c r="D24" s="6" t="s">
        <v>3</v>
      </c>
      <c r="E24" s="7">
        <f>E25</f>
        <v>584168</v>
      </c>
    </row>
    <row r="25" spans="1:5" ht="12.75" customHeight="1">
      <c r="A25" s="8" t="s">
        <v>4</v>
      </c>
      <c r="B25" s="224" t="s">
        <v>31</v>
      </c>
      <c r="C25" s="8" t="s">
        <v>32</v>
      </c>
      <c r="D25" s="8" t="s">
        <v>3</v>
      </c>
      <c r="E25" s="9">
        <f>E26+E30+E33+E27</f>
        <v>584168</v>
      </c>
    </row>
    <row r="26" spans="1:5" ht="12.75" customHeight="1">
      <c r="A26" s="1" t="s">
        <v>5</v>
      </c>
      <c r="B26" s="4" t="s">
        <v>47</v>
      </c>
      <c r="C26" s="3" t="s">
        <v>48</v>
      </c>
      <c r="D26" s="3" t="s">
        <v>3</v>
      </c>
      <c r="E26" s="5">
        <v>468</v>
      </c>
    </row>
    <row r="27" spans="1:5" ht="12.75" customHeight="1">
      <c r="A27" s="1" t="s">
        <v>5</v>
      </c>
      <c r="B27" s="4" t="s">
        <v>180</v>
      </c>
      <c r="C27" s="3" t="s">
        <v>183</v>
      </c>
      <c r="D27" s="3" t="s">
        <v>3</v>
      </c>
      <c r="E27" s="5">
        <v>63000</v>
      </c>
    </row>
    <row r="28" ht="12.75" customHeight="1">
      <c r="C28" s="222" t="s">
        <v>184</v>
      </c>
    </row>
    <row r="29" ht="12.75" customHeight="1">
      <c r="C29" s="222" t="s">
        <v>185</v>
      </c>
    </row>
    <row r="30" spans="1:5" ht="12.75" customHeight="1">
      <c r="A30" s="1" t="s">
        <v>5</v>
      </c>
      <c r="B30" s="4" t="s">
        <v>153</v>
      </c>
      <c r="C30" s="3" t="s">
        <v>154</v>
      </c>
      <c r="D30" s="3" t="s">
        <v>3</v>
      </c>
      <c r="E30" s="5">
        <v>108735</v>
      </c>
    </row>
    <row r="31" spans="1:3" ht="12.75" customHeight="1">
      <c r="A31" s="1"/>
      <c r="B31" s="4"/>
      <c r="C31" s="3" t="s">
        <v>155</v>
      </c>
    </row>
    <row r="32" spans="1:3" ht="12.75" customHeight="1">
      <c r="A32" s="1"/>
      <c r="B32" s="4"/>
      <c r="C32" s="3" t="s">
        <v>156</v>
      </c>
    </row>
    <row r="33" spans="1:5" ht="12.75" customHeight="1">
      <c r="A33" s="1" t="s">
        <v>5</v>
      </c>
      <c r="B33" s="4" t="s">
        <v>164</v>
      </c>
      <c r="C33" s="3" t="s">
        <v>165</v>
      </c>
      <c r="D33" s="3" t="s">
        <v>3</v>
      </c>
      <c r="E33" s="5">
        <v>411965</v>
      </c>
    </row>
    <row r="34" spans="1:3" ht="12.75" customHeight="1">
      <c r="A34" s="1"/>
      <c r="B34" s="4"/>
      <c r="C34" s="3" t="s">
        <v>155</v>
      </c>
    </row>
    <row r="35" spans="1:3" ht="12.75" customHeight="1">
      <c r="A35" s="1"/>
      <c r="B35" s="4"/>
      <c r="C35" s="3" t="s">
        <v>156</v>
      </c>
    </row>
    <row r="36" spans="1:2" ht="12.75" customHeight="1">
      <c r="A36" s="1"/>
      <c r="B36" s="4"/>
    </row>
    <row r="37" spans="1:5" ht="12.75" customHeight="1">
      <c r="A37" s="6" t="s">
        <v>2</v>
      </c>
      <c r="B37" s="223" t="s">
        <v>212</v>
      </c>
      <c r="C37" s="6" t="s">
        <v>215</v>
      </c>
      <c r="D37" s="6" t="s">
        <v>3</v>
      </c>
      <c r="E37" s="7">
        <f>E38</f>
        <v>1636</v>
      </c>
    </row>
    <row r="38" spans="1:5" ht="12.75" customHeight="1">
      <c r="A38" s="8" t="s">
        <v>4</v>
      </c>
      <c r="B38" s="224" t="s">
        <v>213</v>
      </c>
      <c r="C38" s="8" t="s">
        <v>216</v>
      </c>
      <c r="D38" s="8" t="s">
        <v>3</v>
      </c>
      <c r="E38" s="9">
        <f>E39</f>
        <v>1636</v>
      </c>
    </row>
    <row r="39" spans="1:5" ht="12.75" customHeight="1">
      <c r="A39" s="1" t="s">
        <v>5</v>
      </c>
      <c r="B39" s="4" t="s">
        <v>218</v>
      </c>
      <c r="C39" s="3" t="s">
        <v>219</v>
      </c>
      <c r="D39" s="3" t="s">
        <v>3</v>
      </c>
      <c r="E39" s="5">
        <v>1636</v>
      </c>
    </row>
    <row r="40" spans="1:3" ht="12.75" customHeight="1">
      <c r="A40" s="1"/>
      <c r="B40" s="4"/>
      <c r="C40" s="3" t="s">
        <v>220</v>
      </c>
    </row>
    <row r="41" spans="1:3" ht="12.75" customHeight="1">
      <c r="A41" s="1"/>
      <c r="B41" s="4"/>
      <c r="C41" s="3" t="s">
        <v>221</v>
      </c>
    </row>
    <row r="42" spans="1:2" ht="12.75" customHeight="1">
      <c r="A42" s="1"/>
      <c r="B42" s="4"/>
    </row>
    <row r="43" spans="1:5" ht="12.75" customHeight="1">
      <c r="A43" s="6" t="s">
        <v>2</v>
      </c>
      <c r="B43" s="223" t="s">
        <v>206</v>
      </c>
      <c r="C43" s="6" t="s">
        <v>208</v>
      </c>
      <c r="D43" s="6" t="s">
        <v>3</v>
      </c>
      <c r="E43" s="7">
        <f>E44</f>
        <v>21</v>
      </c>
    </row>
    <row r="44" spans="1:5" ht="12.75" customHeight="1">
      <c r="A44" s="8" t="s">
        <v>4</v>
      </c>
      <c r="B44" s="224" t="s">
        <v>207</v>
      </c>
      <c r="C44" s="8" t="s">
        <v>209</v>
      </c>
      <c r="D44" s="8" t="s">
        <v>3</v>
      </c>
      <c r="E44" s="9">
        <f>E45</f>
        <v>21</v>
      </c>
    </row>
    <row r="45" spans="1:5" ht="12.75" customHeight="1">
      <c r="A45" s="1" t="s">
        <v>5</v>
      </c>
      <c r="B45" s="4" t="s">
        <v>34</v>
      </c>
      <c r="C45" s="3" t="s">
        <v>26</v>
      </c>
      <c r="D45" s="3" t="s">
        <v>3</v>
      </c>
      <c r="E45" s="5">
        <v>21</v>
      </c>
    </row>
    <row r="46" spans="1:2" ht="12.75" customHeight="1">
      <c r="A46" s="1"/>
      <c r="B46" s="4"/>
    </row>
    <row r="47" spans="1:5" ht="12.75" customHeight="1">
      <c r="A47" s="6" t="s">
        <v>2</v>
      </c>
      <c r="B47" s="223" t="s">
        <v>44</v>
      </c>
      <c r="C47" s="6" t="s">
        <v>20</v>
      </c>
      <c r="D47" s="6" t="s">
        <v>3</v>
      </c>
      <c r="E47" s="7">
        <f>E48+E57</f>
        <v>29009</v>
      </c>
    </row>
    <row r="48" spans="1:5" ht="12.75" customHeight="1">
      <c r="A48" s="8" t="s">
        <v>4</v>
      </c>
      <c r="B48" s="224" t="s">
        <v>45</v>
      </c>
      <c r="C48" s="8" t="s">
        <v>21</v>
      </c>
      <c r="D48" s="8" t="s">
        <v>3</v>
      </c>
      <c r="E48" s="9">
        <f>SUM(E49:E54)</f>
        <v>18163</v>
      </c>
    </row>
    <row r="49" spans="1:5" ht="12.75" customHeight="1">
      <c r="A49" s="1" t="s">
        <v>5</v>
      </c>
      <c r="B49" s="4" t="s">
        <v>222</v>
      </c>
      <c r="C49" s="3" t="s">
        <v>223</v>
      </c>
      <c r="D49" s="3" t="s">
        <v>3</v>
      </c>
      <c r="E49" s="5">
        <v>1400</v>
      </c>
    </row>
    <row r="50" spans="1:5" ht="12.75" customHeight="1">
      <c r="A50" s="1" t="s">
        <v>5</v>
      </c>
      <c r="B50" s="4" t="s">
        <v>36</v>
      </c>
      <c r="C50" s="3" t="s">
        <v>40</v>
      </c>
      <c r="D50" s="3" t="s">
        <v>3</v>
      </c>
      <c r="E50" s="5">
        <v>1789</v>
      </c>
    </row>
    <row r="51" spans="1:5" ht="12.75" customHeight="1">
      <c r="A51" s="1"/>
      <c r="B51" s="4"/>
      <c r="C51" s="3" t="s">
        <v>41</v>
      </c>
      <c r="E51" s="9"/>
    </row>
    <row r="52" spans="1:5" ht="12.75" customHeight="1">
      <c r="A52" s="1"/>
      <c r="B52" s="4"/>
      <c r="C52" s="3" t="s">
        <v>42</v>
      </c>
      <c r="E52" s="9"/>
    </row>
    <row r="53" spans="1:5" ht="12.75" customHeight="1">
      <c r="A53" s="1"/>
      <c r="B53" s="4"/>
      <c r="C53" s="3" t="s">
        <v>43</v>
      </c>
      <c r="E53" s="9"/>
    </row>
    <row r="54" spans="1:5" ht="12.75" customHeight="1">
      <c r="A54" s="1" t="s">
        <v>5</v>
      </c>
      <c r="B54" s="4" t="s">
        <v>153</v>
      </c>
      <c r="C54" s="3" t="s">
        <v>154</v>
      </c>
      <c r="D54" s="3" t="s">
        <v>3</v>
      </c>
      <c r="E54" s="5">
        <v>14974</v>
      </c>
    </row>
    <row r="55" spans="1:3" ht="12.75" customHeight="1">
      <c r="A55" s="1"/>
      <c r="B55" s="4"/>
      <c r="C55" s="3" t="s">
        <v>155</v>
      </c>
    </row>
    <row r="56" spans="1:3" ht="12.75" customHeight="1">
      <c r="A56" s="1"/>
      <c r="B56" s="4"/>
      <c r="C56" s="3" t="s">
        <v>156</v>
      </c>
    </row>
    <row r="57" spans="1:5" ht="12.75" customHeight="1">
      <c r="A57" s="8" t="s">
        <v>4</v>
      </c>
      <c r="B57" s="224" t="s">
        <v>193</v>
      </c>
      <c r="C57" s="8" t="s">
        <v>192</v>
      </c>
      <c r="D57" s="8" t="s">
        <v>3</v>
      </c>
      <c r="E57" s="9">
        <f>E58</f>
        <v>10846</v>
      </c>
    </row>
    <row r="58" spans="1:5" ht="12.75" customHeight="1">
      <c r="A58" s="1" t="s">
        <v>5</v>
      </c>
      <c r="B58" s="4" t="s">
        <v>153</v>
      </c>
      <c r="C58" s="3" t="s">
        <v>154</v>
      </c>
      <c r="D58" s="3" t="s">
        <v>3</v>
      </c>
      <c r="E58" s="5">
        <f>6050+4796</f>
        <v>10846</v>
      </c>
    </row>
    <row r="59" spans="1:3" ht="12.75" customHeight="1">
      <c r="A59" s="1"/>
      <c r="B59" s="4"/>
      <c r="C59" s="3" t="s">
        <v>155</v>
      </c>
    </row>
    <row r="60" spans="1:3" ht="12.75" customHeight="1">
      <c r="A60" s="1"/>
      <c r="B60" s="4"/>
      <c r="C60" s="3" t="s">
        <v>156</v>
      </c>
    </row>
    <row r="61" spans="1:2" ht="12.75" customHeight="1">
      <c r="A61" s="1"/>
      <c r="B61" s="4"/>
    </row>
    <row r="62" spans="1:5" ht="12.75" customHeight="1">
      <c r="A62" s="6" t="s">
        <v>2</v>
      </c>
      <c r="B62" s="223" t="s">
        <v>159</v>
      </c>
      <c r="C62" s="6" t="s">
        <v>161</v>
      </c>
      <c r="D62" s="6" t="s">
        <v>3</v>
      </c>
      <c r="E62" s="7">
        <f>E63</f>
        <v>529</v>
      </c>
    </row>
    <row r="63" spans="1:5" ht="12.75" customHeight="1">
      <c r="A63" s="8" t="s">
        <v>4</v>
      </c>
      <c r="B63" s="224" t="s">
        <v>160</v>
      </c>
      <c r="C63" s="8" t="s">
        <v>162</v>
      </c>
      <c r="D63" s="8" t="s">
        <v>3</v>
      </c>
      <c r="E63" s="9">
        <f>E64+E65</f>
        <v>529</v>
      </c>
    </row>
    <row r="64" spans="1:5" ht="12.75" customHeight="1">
      <c r="A64" s="1" t="s">
        <v>5</v>
      </c>
      <c r="B64" s="4" t="s">
        <v>34</v>
      </c>
      <c r="C64" s="3" t="s">
        <v>26</v>
      </c>
      <c r="D64" s="3" t="s">
        <v>3</v>
      </c>
      <c r="E64" s="5">
        <v>372</v>
      </c>
    </row>
    <row r="65" spans="1:5" ht="12.75" customHeight="1">
      <c r="A65" s="1" t="s">
        <v>5</v>
      </c>
      <c r="B65" s="4" t="s">
        <v>47</v>
      </c>
      <c r="C65" s="3" t="s">
        <v>48</v>
      </c>
      <c r="D65" s="3" t="s">
        <v>3</v>
      </c>
      <c r="E65" s="5">
        <v>157</v>
      </c>
    </row>
    <row r="66" spans="1:2" ht="12.75" customHeight="1">
      <c r="A66" s="1"/>
      <c r="B66" s="4"/>
    </row>
    <row r="67" spans="1:5" ht="12.75" customHeight="1">
      <c r="A67" s="6" t="s">
        <v>2</v>
      </c>
      <c r="B67" s="223" t="s">
        <v>197</v>
      </c>
      <c r="C67" s="6" t="s">
        <v>200</v>
      </c>
      <c r="D67" s="6" t="s">
        <v>3</v>
      </c>
      <c r="E67" s="7">
        <f>E68</f>
        <v>17581</v>
      </c>
    </row>
    <row r="68" spans="1:5" ht="12.75" customHeight="1">
      <c r="A68" s="8" t="s">
        <v>4</v>
      </c>
      <c r="B68" s="224" t="s">
        <v>198</v>
      </c>
      <c r="C68" s="8" t="s">
        <v>201</v>
      </c>
      <c r="D68" s="8" t="s">
        <v>3</v>
      </c>
      <c r="E68" s="9">
        <f>E70</f>
        <v>17581</v>
      </c>
    </row>
    <row r="69" spans="1:5" ht="12.75" customHeight="1">
      <c r="A69" s="8"/>
      <c r="B69" s="224"/>
      <c r="C69" s="8" t="s">
        <v>202</v>
      </c>
      <c r="D69" s="8"/>
      <c r="E69" s="9"/>
    </row>
    <row r="70" spans="1:5" ht="12.75" customHeight="1">
      <c r="A70" s="1" t="s">
        <v>5</v>
      </c>
      <c r="B70" s="4" t="s">
        <v>199</v>
      </c>
      <c r="C70" s="3" t="s">
        <v>203</v>
      </c>
      <c r="D70" s="3" t="s">
        <v>3</v>
      </c>
      <c r="E70" s="5">
        <v>17581</v>
      </c>
    </row>
    <row r="71" spans="1:2" ht="12.75" customHeight="1">
      <c r="A71" s="1"/>
      <c r="B71" s="4"/>
    </row>
    <row r="72" spans="1:5" ht="12.75" customHeight="1">
      <c r="A72" s="6" t="s">
        <v>2</v>
      </c>
      <c r="B72" s="18">
        <v>801</v>
      </c>
      <c r="C72" s="6" t="s">
        <v>27</v>
      </c>
      <c r="D72" s="6" t="s">
        <v>3</v>
      </c>
      <c r="E72" s="7">
        <f>E73</f>
        <v>1100</v>
      </c>
    </row>
    <row r="73" spans="1:5" ht="12.75" customHeight="1">
      <c r="A73" s="8" t="s">
        <v>4</v>
      </c>
      <c r="B73" s="23">
        <v>80130</v>
      </c>
      <c r="C73" s="8" t="s">
        <v>148</v>
      </c>
      <c r="D73" s="8" t="s">
        <v>3</v>
      </c>
      <c r="E73" s="9">
        <f>SUM(E74:E77)</f>
        <v>1100</v>
      </c>
    </row>
    <row r="74" spans="1:5" ht="12.75" customHeight="1">
      <c r="A74" s="1" t="s">
        <v>5</v>
      </c>
      <c r="B74" s="4" t="s">
        <v>36</v>
      </c>
      <c r="C74" s="3" t="s">
        <v>40</v>
      </c>
      <c r="D74" s="3" t="s">
        <v>3</v>
      </c>
      <c r="E74" s="5">
        <v>1100</v>
      </c>
    </row>
    <row r="75" spans="1:3" ht="12.75" customHeight="1">
      <c r="A75" s="1"/>
      <c r="B75" s="4"/>
      <c r="C75" s="3" t="s">
        <v>41</v>
      </c>
    </row>
    <row r="76" spans="1:3" ht="12.75" customHeight="1">
      <c r="A76" s="1"/>
      <c r="B76" s="4"/>
      <c r="C76" s="3" t="s">
        <v>42</v>
      </c>
    </row>
    <row r="77" spans="1:3" ht="12.75" customHeight="1">
      <c r="A77" s="1"/>
      <c r="B77" s="4"/>
      <c r="C77" s="3" t="s">
        <v>43</v>
      </c>
    </row>
    <row r="78" ht="12.75" customHeight="1">
      <c r="C78" s="18"/>
    </row>
    <row r="79" spans="1:5" ht="12.75" customHeight="1">
      <c r="A79" s="6" t="s">
        <v>2</v>
      </c>
      <c r="B79" s="18">
        <v>853</v>
      </c>
      <c r="C79" s="6" t="s">
        <v>152</v>
      </c>
      <c r="D79" s="6" t="s">
        <v>3</v>
      </c>
      <c r="E79" s="7">
        <f>E80+E83+E88</f>
        <v>2968</v>
      </c>
    </row>
    <row r="80" spans="1:5" ht="12.75" customHeight="1">
      <c r="A80" s="8" t="s">
        <v>4</v>
      </c>
      <c r="B80" s="23">
        <v>85318</v>
      </c>
      <c r="C80" s="8" t="s">
        <v>56</v>
      </c>
      <c r="D80" s="8" t="s">
        <v>3</v>
      </c>
      <c r="E80" s="9">
        <f>SUM(E81:E82)</f>
        <v>1237</v>
      </c>
    </row>
    <row r="81" spans="1:5" ht="12.75" customHeight="1">
      <c r="A81" s="1" t="s">
        <v>5</v>
      </c>
      <c r="B81" s="4" t="s">
        <v>34</v>
      </c>
      <c r="C81" s="3" t="s">
        <v>26</v>
      </c>
      <c r="D81" s="3" t="s">
        <v>3</v>
      </c>
      <c r="E81" s="5">
        <v>237</v>
      </c>
    </row>
    <row r="82" spans="1:5" ht="12.75" customHeight="1">
      <c r="A82" s="1" t="s">
        <v>5</v>
      </c>
      <c r="B82" s="4" t="s">
        <v>47</v>
      </c>
      <c r="C82" s="3" t="s">
        <v>48</v>
      </c>
      <c r="D82" s="3" t="s">
        <v>3</v>
      </c>
      <c r="E82" s="5">
        <v>1000</v>
      </c>
    </row>
    <row r="83" spans="1:5" ht="12.75" customHeight="1">
      <c r="A83" s="8" t="s">
        <v>4</v>
      </c>
      <c r="B83" s="23">
        <v>85320</v>
      </c>
      <c r="C83" s="8" t="s">
        <v>188</v>
      </c>
      <c r="D83" s="8" t="s">
        <v>3</v>
      </c>
      <c r="E83" s="9">
        <f>SUM(E85:E85)</f>
        <v>1000</v>
      </c>
    </row>
    <row r="84" spans="1:5" ht="12.75" customHeight="1">
      <c r="A84" s="8"/>
      <c r="B84" s="23"/>
      <c r="C84" s="8" t="s">
        <v>189</v>
      </c>
      <c r="D84" s="8"/>
      <c r="E84" s="9"/>
    </row>
    <row r="85" spans="1:5" ht="12.75" customHeight="1">
      <c r="A85" s="1" t="s">
        <v>5</v>
      </c>
      <c r="B85" s="4" t="s">
        <v>52</v>
      </c>
      <c r="C85" s="3" t="s">
        <v>53</v>
      </c>
      <c r="D85" s="3" t="s">
        <v>3</v>
      </c>
      <c r="E85" s="5">
        <v>1000</v>
      </c>
    </row>
    <row r="86" spans="1:3" ht="12.75" customHeight="1">
      <c r="A86" s="1"/>
      <c r="B86" s="4"/>
      <c r="C86" s="3" t="s">
        <v>54</v>
      </c>
    </row>
    <row r="87" spans="1:3" ht="12.75" customHeight="1">
      <c r="A87" s="1"/>
      <c r="B87" s="4"/>
      <c r="C87" s="3" t="s">
        <v>55</v>
      </c>
    </row>
    <row r="88" spans="1:5" ht="12.75" customHeight="1">
      <c r="A88" s="8" t="s">
        <v>4</v>
      </c>
      <c r="B88" s="23">
        <v>85324</v>
      </c>
      <c r="C88" s="8" t="s">
        <v>196</v>
      </c>
      <c r="D88" s="8" t="s">
        <v>3</v>
      </c>
      <c r="E88" s="9">
        <f>SUM(E89:E89)</f>
        <v>731</v>
      </c>
    </row>
    <row r="89" spans="1:5" ht="12.75" customHeight="1">
      <c r="A89" s="1" t="s">
        <v>5</v>
      </c>
      <c r="B89" s="4" t="s">
        <v>47</v>
      </c>
      <c r="C89" s="3" t="s">
        <v>48</v>
      </c>
      <c r="D89" s="3" t="s">
        <v>3</v>
      </c>
      <c r="E89" s="5">
        <v>731</v>
      </c>
    </row>
    <row r="90" ht="12.75" customHeight="1">
      <c r="C90" s="18"/>
    </row>
    <row r="91" spans="1:5" ht="12.75" customHeight="1">
      <c r="A91" s="6" t="s">
        <v>2</v>
      </c>
      <c r="B91" s="18">
        <v>854</v>
      </c>
      <c r="C91" s="6" t="s">
        <v>38</v>
      </c>
      <c r="D91" s="6" t="s">
        <v>3</v>
      </c>
      <c r="E91" s="7">
        <f>E95+E92</f>
        <v>3694</v>
      </c>
    </row>
    <row r="92" spans="1:5" ht="12.75" customHeight="1">
      <c r="A92" s="8" t="s">
        <v>4</v>
      </c>
      <c r="B92" s="23">
        <v>85406</v>
      </c>
      <c r="C92" s="8" t="s">
        <v>204</v>
      </c>
      <c r="D92" s="8" t="s">
        <v>3</v>
      </c>
      <c r="E92" s="9">
        <f>E94</f>
        <v>120</v>
      </c>
    </row>
    <row r="93" spans="1:5" ht="12.75" customHeight="1">
      <c r="A93" s="8"/>
      <c r="B93" s="23"/>
      <c r="C93" s="8" t="s">
        <v>205</v>
      </c>
      <c r="D93" s="8"/>
      <c r="E93" s="9"/>
    </row>
    <row r="94" spans="1:5" ht="12.75" customHeight="1">
      <c r="A94" s="1" t="s">
        <v>5</v>
      </c>
      <c r="B94" s="4" t="s">
        <v>34</v>
      </c>
      <c r="C94" s="3" t="s">
        <v>26</v>
      </c>
      <c r="D94" s="3" t="s">
        <v>3</v>
      </c>
      <c r="E94" s="5">
        <v>120</v>
      </c>
    </row>
    <row r="95" spans="1:5" ht="12.75" customHeight="1">
      <c r="A95" s="8" t="s">
        <v>4</v>
      </c>
      <c r="B95" s="23">
        <v>85410</v>
      </c>
      <c r="C95" s="8" t="s">
        <v>37</v>
      </c>
      <c r="D95" s="8" t="s">
        <v>3</v>
      </c>
      <c r="E95" s="9">
        <f>SUM(E96:E99)</f>
        <v>3574</v>
      </c>
    </row>
    <row r="96" spans="1:5" ht="12.75" customHeight="1">
      <c r="A96" s="1" t="s">
        <v>5</v>
      </c>
      <c r="B96" s="4" t="s">
        <v>36</v>
      </c>
      <c r="C96" s="3" t="s">
        <v>40</v>
      </c>
      <c r="D96" s="3" t="s">
        <v>3</v>
      </c>
      <c r="E96" s="5">
        <v>3574</v>
      </c>
    </row>
    <row r="97" spans="1:3" ht="12.75" customHeight="1">
      <c r="A97" s="1"/>
      <c r="B97" s="4"/>
      <c r="C97" s="3" t="s">
        <v>41</v>
      </c>
    </row>
    <row r="98" spans="1:3" ht="12.75" customHeight="1">
      <c r="A98" s="1"/>
      <c r="B98" s="4"/>
      <c r="C98" s="3" t="s">
        <v>42</v>
      </c>
    </row>
    <row r="99" spans="1:3" ht="12.75" customHeight="1">
      <c r="A99" s="1"/>
      <c r="B99" s="4"/>
      <c r="C99" s="3" t="s">
        <v>43</v>
      </c>
    </row>
    <row r="100" spans="1:2" ht="12.75" customHeight="1">
      <c r="A100" s="1"/>
      <c r="B100" s="4"/>
    </row>
    <row r="101" spans="1:5" s="19" customFormat="1" ht="18.75" customHeight="1">
      <c r="A101" s="19" t="s">
        <v>211</v>
      </c>
      <c r="B101" s="20"/>
      <c r="C101" s="21"/>
      <c r="E101" s="22"/>
    </row>
    <row r="102" ht="12.75" customHeight="1">
      <c r="C102" s="18"/>
    </row>
    <row r="103" spans="1:5" ht="12.75" customHeight="1">
      <c r="A103" s="6" t="s">
        <v>2</v>
      </c>
      <c r="B103" s="223" t="s">
        <v>212</v>
      </c>
      <c r="C103" s="6" t="s">
        <v>215</v>
      </c>
      <c r="D103" s="6" t="s">
        <v>3</v>
      </c>
      <c r="E103" s="7">
        <f>E104</f>
        <v>1636</v>
      </c>
    </row>
    <row r="104" spans="1:5" ht="12.75" customHeight="1">
      <c r="A104" s="8" t="s">
        <v>4</v>
      </c>
      <c r="B104" s="224" t="s">
        <v>213</v>
      </c>
      <c r="C104" s="8" t="s">
        <v>216</v>
      </c>
      <c r="D104" s="8" t="s">
        <v>3</v>
      </c>
      <c r="E104" s="9">
        <f>E105</f>
        <v>1636</v>
      </c>
    </row>
    <row r="105" spans="1:5" ht="12.75" customHeight="1">
      <c r="A105" s="1" t="s">
        <v>5</v>
      </c>
      <c r="B105" s="4" t="s">
        <v>214</v>
      </c>
      <c r="C105" s="3" t="s">
        <v>217</v>
      </c>
      <c r="D105" s="3" t="s">
        <v>3</v>
      </c>
      <c r="E105" s="5">
        <v>1636</v>
      </c>
    </row>
    <row r="106" ht="12.75" customHeight="1">
      <c r="C106" s="222"/>
    </row>
    <row r="107" spans="1:5" ht="12.75" customHeight="1">
      <c r="A107" s="6" t="s">
        <v>2</v>
      </c>
      <c r="B107" s="223" t="s">
        <v>44</v>
      </c>
      <c r="C107" s="6" t="s">
        <v>20</v>
      </c>
      <c r="D107" s="6" t="s">
        <v>3</v>
      </c>
      <c r="E107" s="7">
        <f>E108</f>
        <v>75351</v>
      </c>
    </row>
    <row r="108" spans="1:5" ht="12.75" customHeight="1">
      <c r="A108" s="8" t="s">
        <v>4</v>
      </c>
      <c r="B108" s="224" t="s">
        <v>45</v>
      </c>
      <c r="C108" s="8" t="s">
        <v>21</v>
      </c>
      <c r="D108" s="8" t="s">
        <v>3</v>
      </c>
      <c r="E108" s="9">
        <f>SUM(E109:E110)</f>
        <v>75351</v>
      </c>
    </row>
    <row r="109" spans="1:5" ht="12.75" customHeight="1">
      <c r="A109" s="1" t="s">
        <v>5</v>
      </c>
      <c r="B109" s="4" t="s">
        <v>47</v>
      </c>
      <c r="C109" s="3" t="s">
        <v>48</v>
      </c>
      <c r="D109" s="3" t="s">
        <v>3</v>
      </c>
      <c r="E109" s="5">
        <f>3189+4525</f>
        <v>7714</v>
      </c>
    </row>
    <row r="110" spans="1:5" ht="12.75" customHeight="1">
      <c r="A110" s="1" t="s">
        <v>5</v>
      </c>
      <c r="B110" s="2">
        <v>232</v>
      </c>
      <c r="C110" s="222" t="s">
        <v>225</v>
      </c>
      <c r="D110" s="3" t="s">
        <v>3</v>
      </c>
      <c r="E110" s="5">
        <v>67637</v>
      </c>
    </row>
    <row r="111" ht="12.75" customHeight="1">
      <c r="C111" s="222" t="s">
        <v>226</v>
      </c>
    </row>
    <row r="112" ht="12.75" customHeight="1">
      <c r="C112" s="222" t="s">
        <v>227</v>
      </c>
    </row>
    <row r="113" ht="12.75" customHeight="1">
      <c r="C113" s="222"/>
    </row>
    <row r="114" ht="15" customHeight="1">
      <c r="C114" s="18" t="s">
        <v>6</v>
      </c>
    </row>
    <row r="115" spans="2:3" ht="12.75" customHeight="1">
      <c r="B115" s="2"/>
      <c r="C115" s="18"/>
    </row>
    <row r="116" spans="1:5" s="19" customFormat="1" ht="18.75" customHeight="1">
      <c r="A116" s="20" t="s">
        <v>18</v>
      </c>
      <c r="B116" s="21"/>
      <c r="E116" s="22"/>
    </row>
    <row r="117" spans="1:5" s="10" customFormat="1" ht="12.75" customHeight="1">
      <c r="A117" s="24"/>
      <c r="B117" s="25"/>
      <c r="E117" s="26"/>
    </row>
    <row r="118" spans="1:5" s="10" customFormat="1" ht="12.75" customHeight="1">
      <c r="A118" s="6" t="s">
        <v>2</v>
      </c>
      <c r="B118" s="223" t="s">
        <v>178</v>
      </c>
      <c r="C118" s="6" t="s">
        <v>181</v>
      </c>
      <c r="D118" s="6" t="s">
        <v>3</v>
      </c>
      <c r="E118" s="7">
        <f>E119</f>
        <v>9848</v>
      </c>
    </row>
    <row r="119" spans="1:5" s="10" customFormat="1" ht="12.75" customHeight="1">
      <c r="A119" s="8" t="s">
        <v>4</v>
      </c>
      <c r="B119" s="224" t="s">
        <v>179</v>
      </c>
      <c r="C119" s="8" t="s">
        <v>182</v>
      </c>
      <c r="D119" s="8" t="s">
        <v>3</v>
      </c>
      <c r="E119" s="9">
        <f>E120</f>
        <v>9848</v>
      </c>
    </row>
    <row r="120" spans="1:5" s="10" customFormat="1" ht="12.75" customHeight="1">
      <c r="A120" s="1" t="s">
        <v>5</v>
      </c>
      <c r="B120" s="4" t="s">
        <v>186</v>
      </c>
      <c r="C120" s="3" t="s">
        <v>187</v>
      </c>
      <c r="D120" s="3" t="s">
        <v>3</v>
      </c>
      <c r="E120" s="5">
        <v>9848</v>
      </c>
    </row>
    <row r="121" spans="1:5" s="10" customFormat="1" ht="12.75" customHeight="1">
      <c r="A121" s="24"/>
      <c r="B121" s="25"/>
      <c r="E121" s="26"/>
    </row>
    <row r="122" spans="1:5" s="10" customFormat="1" ht="12.75" customHeight="1">
      <c r="A122" s="6" t="s">
        <v>2</v>
      </c>
      <c r="B122" s="223" t="s">
        <v>29</v>
      </c>
      <c r="C122" s="6" t="s">
        <v>30</v>
      </c>
      <c r="D122" s="6" t="s">
        <v>3</v>
      </c>
      <c r="E122" s="7">
        <f>E123</f>
        <v>584168</v>
      </c>
    </row>
    <row r="123" spans="1:5" s="10" customFormat="1" ht="12.75" customHeight="1">
      <c r="A123" s="8" t="s">
        <v>4</v>
      </c>
      <c r="B123" s="224" t="s">
        <v>31</v>
      </c>
      <c r="C123" s="8" t="s">
        <v>32</v>
      </c>
      <c r="D123" s="8" t="s">
        <v>3</v>
      </c>
      <c r="E123" s="9">
        <f>SUM(E124:E133)</f>
        <v>584168</v>
      </c>
    </row>
    <row r="124" spans="1:5" s="10" customFormat="1" ht="12.75" customHeight="1">
      <c r="A124" s="1" t="s">
        <v>5</v>
      </c>
      <c r="B124" s="4" t="s">
        <v>166</v>
      </c>
      <c r="C124" s="3" t="s">
        <v>167</v>
      </c>
      <c r="D124" s="3" t="s">
        <v>3</v>
      </c>
      <c r="E124" s="5">
        <v>21992</v>
      </c>
    </row>
    <row r="125" spans="1:5" s="10" customFormat="1" ht="12.75" customHeight="1">
      <c r="A125" s="1" t="s">
        <v>5</v>
      </c>
      <c r="B125" s="4" t="s">
        <v>33</v>
      </c>
      <c r="C125" s="3" t="s">
        <v>25</v>
      </c>
      <c r="D125" s="3" t="s">
        <v>3</v>
      </c>
      <c r="E125" s="5">
        <v>92000</v>
      </c>
    </row>
    <row r="126" spans="1:5" s="10" customFormat="1" ht="12.75" customHeight="1">
      <c r="A126" s="1" t="s">
        <v>5</v>
      </c>
      <c r="B126" s="4" t="s">
        <v>157</v>
      </c>
      <c r="C126" s="3" t="s">
        <v>158</v>
      </c>
      <c r="D126" s="3" t="s">
        <v>3</v>
      </c>
      <c r="E126" s="5">
        <v>16735</v>
      </c>
    </row>
    <row r="127" spans="1:5" s="10" customFormat="1" ht="12.75" customHeight="1">
      <c r="A127" s="1" t="s">
        <v>5</v>
      </c>
      <c r="B127" s="4" t="s">
        <v>168</v>
      </c>
      <c r="C127" s="3" t="s">
        <v>175</v>
      </c>
      <c r="D127" s="3" t="s">
        <v>3</v>
      </c>
      <c r="E127" s="5">
        <v>1960</v>
      </c>
    </row>
    <row r="128" spans="1:5" s="10" customFormat="1" ht="12.75" customHeight="1">
      <c r="A128" s="1" t="s">
        <v>5</v>
      </c>
      <c r="B128" s="4" t="s">
        <v>163</v>
      </c>
      <c r="C128" s="3" t="s">
        <v>39</v>
      </c>
      <c r="D128" s="3" t="s">
        <v>3</v>
      </c>
      <c r="E128" s="5">
        <v>24869</v>
      </c>
    </row>
    <row r="129" spans="1:5" s="10" customFormat="1" ht="12.75" customHeight="1">
      <c r="A129" s="1" t="s">
        <v>5</v>
      </c>
      <c r="B129" s="4" t="s">
        <v>169</v>
      </c>
      <c r="C129" s="3" t="s">
        <v>19</v>
      </c>
      <c r="D129" s="3" t="s">
        <v>3</v>
      </c>
      <c r="E129" s="5">
        <f>1841+468</f>
        <v>2309</v>
      </c>
    </row>
    <row r="130" spans="1:5" s="10" customFormat="1" ht="12.75" customHeight="1">
      <c r="A130" s="1" t="s">
        <v>5</v>
      </c>
      <c r="B130" s="4" t="s">
        <v>170</v>
      </c>
      <c r="C130" s="3" t="s">
        <v>176</v>
      </c>
      <c r="D130" s="3" t="s">
        <v>3</v>
      </c>
      <c r="E130" s="5">
        <v>6700</v>
      </c>
    </row>
    <row r="131" spans="1:5" s="10" customFormat="1" ht="12.75" customHeight="1">
      <c r="A131" s="1" t="s">
        <v>5</v>
      </c>
      <c r="B131" s="4" t="s">
        <v>171</v>
      </c>
      <c r="C131" s="3" t="s">
        <v>177</v>
      </c>
      <c r="D131" s="3" t="s">
        <v>3</v>
      </c>
      <c r="E131" s="5">
        <v>5638</v>
      </c>
    </row>
    <row r="132" spans="1:5" s="10" customFormat="1" ht="12.75" customHeight="1">
      <c r="A132" s="1" t="s">
        <v>5</v>
      </c>
      <c r="B132" s="4" t="s">
        <v>172</v>
      </c>
      <c r="C132" s="3" t="s">
        <v>173</v>
      </c>
      <c r="D132" s="3" t="s">
        <v>3</v>
      </c>
      <c r="E132" s="5">
        <v>102991</v>
      </c>
    </row>
    <row r="133" spans="1:5" s="10" customFormat="1" ht="12.75" customHeight="1">
      <c r="A133" s="1" t="s">
        <v>5</v>
      </c>
      <c r="B133" s="4" t="s">
        <v>174</v>
      </c>
      <c r="C133" s="3" t="s">
        <v>173</v>
      </c>
      <c r="D133" s="3" t="s">
        <v>3</v>
      </c>
      <c r="E133" s="5">
        <v>308974</v>
      </c>
    </row>
    <row r="134" spans="1:5" s="10" customFormat="1" ht="12.75" customHeight="1">
      <c r="A134" s="1"/>
      <c r="B134" s="4"/>
      <c r="C134" s="3"/>
      <c r="D134" s="3"/>
      <c r="E134" s="5"/>
    </row>
    <row r="135" spans="1:5" s="10" customFormat="1" ht="12.75" customHeight="1">
      <c r="A135" s="6" t="s">
        <v>2</v>
      </c>
      <c r="B135" s="223" t="s">
        <v>206</v>
      </c>
      <c r="C135" s="6" t="s">
        <v>208</v>
      </c>
      <c r="D135" s="6" t="s">
        <v>3</v>
      </c>
      <c r="E135" s="7">
        <f>E136</f>
        <v>21</v>
      </c>
    </row>
    <row r="136" spans="1:5" s="10" customFormat="1" ht="12.75" customHeight="1">
      <c r="A136" s="8" t="s">
        <v>4</v>
      </c>
      <c r="B136" s="224" t="s">
        <v>207</v>
      </c>
      <c r="C136" s="8" t="s">
        <v>209</v>
      </c>
      <c r="D136" s="8" t="s">
        <v>3</v>
      </c>
      <c r="E136" s="9">
        <f>E137</f>
        <v>21</v>
      </c>
    </row>
    <row r="137" spans="1:5" s="10" customFormat="1" ht="12.75" customHeight="1">
      <c r="A137" s="1" t="s">
        <v>5</v>
      </c>
      <c r="B137" s="4" t="s">
        <v>33</v>
      </c>
      <c r="C137" s="3" t="s">
        <v>25</v>
      </c>
      <c r="D137" s="3" t="s">
        <v>3</v>
      </c>
      <c r="E137" s="5">
        <v>21</v>
      </c>
    </row>
    <row r="138" spans="1:5" s="10" customFormat="1" ht="12.75" customHeight="1">
      <c r="A138" s="1"/>
      <c r="B138" s="4"/>
      <c r="C138" s="3"/>
      <c r="D138" s="3"/>
      <c r="E138" s="5"/>
    </row>
    <row r="139" spans="1:5" s="10" customFormat="1" ht="12.75" customHeight="1">
      <c r="A139" s="6" t="s">
        <v>2</v>
      </c>
      <c r="B139" s="223" t="s">
        <v>44</v>
      </c>
      <c r="C139" s="6" t="s">
        <v>20</v>
      </c>
      <c r="D139" s="6" t="s">
        <v>3</v>
      </c>
      <c r="E139" s="7">
        <f>E140+E144</f>
        <v>37820</v>
      </c>
    </row>
    <row r="140" spans="1:5" s="10" customFormat="1" ht="12.75" customHeight="1">
      <c r="A140" s="8" t="s">
        <v>4</v>
      </c>
      <c r="B140" s="224" t="s">
        <v>45</v>
      </c>
      <c r="C140" s="8" t="s">
        <v>21</v>
      </c>
      <c r="D140" s="8" t="s">
        <v>3</v>
      </c>
      <c r="E140" s="9">
        <f>E141+E142+E143</f>
        <v>26974</v>
      </c>
    </row>
    <row r="141" spans="1:5" s="10" customFormat="1" ht="12.75" customHeight="1">
      <c r="A141" s="1" t="s">
        <v>5</v>
      </c>
      <c r="B141" s="4" t="s">
        <v>33</v>
      </c>
      <c r="C141" s="3" t="s">
        <v>25</v>
      </c>
      <c r="D141" s="3" t="s">
        <v>3</v>
      </c>
      <c r="E141" s="5">
        <f>9600+3173</f>
        <v>12773</v>
      </c>
    </row>
    <row r="142" spans="1:5" s="10" customFormat="1" ht="12.75" customHeight="1">
      <c r="A142" s="1" t="s">
        <v>5</v>
      </c>
      <c r="B142" s="4" t="s">
        <v>157</v>
      </c>
      <c r="C142" s="3" t="s">
        <v>158</v>
      </c>
      <c r="D142" s="3" t="s">
        <v>3</v>
      </c>
      <c r="E142" s="5">
        <f>1654+547</f>
        <v>2201</v>
      </c>
    </row>
    <row r="143" spans="1:5" s="10" customFormat="1" ht="12.75" customHeight="1">
      <c r="A143" s="1" t="s">
        <v>5</v>
      </c>
      <c r="B143" s="4" t="s">
        <v>163</v>
      </c>
      <c r="C143" s="3" t="s">
        <v>39</v>
      </c>
      <c r="D143" s="3" t="s">
        <v>3</v>
      </c>
      <c r="E143" s="5">
        <v>12000</v>
      </c>
    </row>
    <row r="144" spans="1:5" s="10" customFormat="1" ht="12.75" customHeight="1">
      <c r="A144" s="8" t="s">
        <v>4</v>
      </c>
      <c r="B144" s="224" t="s">
        <v>193</v>
      </c>
      <c r="C144" s="8" t="s">
        <v>192</v>
      </c>
      <c r="D144" s="8" t="s">
        <v>3</v>
      </c>
      <c r="E144" s="9">
        <f>E145+E146</f>
        <v>10846</v>
      </c>
    </row>
    <row r="145" spans="1:5" s="10" customFormat="1" ht="12.75" customHeight="1">
      <c r="A145" s="1" t="s">
        <v>5</v>
      </c>
      <c r="B145" s="4" t="s">
        <v>194</v>
      </c>
      <c r="C145" s="3" t="s">
        <v>39</v>
      </c>
      <c r="D145" s="3" t="s">
        <v>3</v>
      </c>
      <c r="E145" s="5">
        <f>1195+3000</f>
        <v>4195</v>
      </c>
    </row>
    <row r="146" spans="1:5" s="10" customFormat="1" ht="12.75" customHeight="1">
      <c r="A146" s="1" t="s">
        <v>5</v>
      </c>
      <c r="B146" s="4" t="s">
        <v>195</v>
      </c>
      <c r="C146" s="3" t="s">
        <v>19</v>
      </c>
      <c r="D146" s="3" t="s">
        <v>3</v>
      </c>
      <c r="E146" s="5">
        <f>3050+3601</f>
        <v>6651</v>
      </c>
    </row>
    <row r="147" spans="1:5" s="10" customFormat="1" ht="12.75" customHeight="1">
      <c r="A147" s="1"/>
      <c r="B147" s="4"/>
      <c r="C147" s="3"/>
      <c r="D147" s="3"/>
      <c r="E147" s="5"/>
    </row>
    <row r="148" spans="1:5" s="10" customFormat="1" ht="12.75" customHeight="1">
      <c r="A148" s="6" t="s">
        <v>2</v>
      </c>
      <c r="B148" s="223" t="s">
        <v>159</v>
      </c>
      <c r="C148" s="6" t="s">
        <v>161</v>
      </c>
      <c r="D148" s="6" t="s">
        <v>3</v>
      </c>
      <c r="E148" s="7">
        <f>E149</f>
        <v>529</v>
      </c>
    </row>
    <row r="149" spans="1:5" s="10" customFormat="1" ht="12.75" customHeight="1">
      <c r="A149" s="8" t="s">
        <v>4</v>
      </c>
      <c r="B149" s="224" t="s">
        <v>160</v>
      </c>
      <c r="C149" s="8" t="s">
        <v>162</v>
      </c>
      <c r="D149" s="8" t="s">
        <v>3</v>
      </c>
      <c r="E149" s="9">
        <f>E150</f>
        <v>529</v>
      </c>
    </row>
    <row r="150" spans="1:5" s="10" customFormat="1" ht="12.75" customHeight="1">
      <c r="A150" s="1" t="s">
        <v>5</v>
      </c>
      <c r="B150" s="4" t="s">
        <v>163</v>
      </c>
      <c r="C150" s="3" t="s">
        <v>39</v>
      </c>
      <c r="D150" s="3" t="s">
        <v>3</v>
      </c>
      <c r="E150" s="5">
        <v>529</v>
      </c>
    </row>
    <row r="151" spans="1:5" s="10" customFormat="1" ht="12.75" customHeight="1">
      <c r="A151" s="1"/>
      <c r="B151" s="4"/>
      <c r="C151" s="3"/>
      <c r="D151" s="3"/>
      <c r="E151" s="5"/>
    </row>
    <row r="152" spans="1:5" ht="12.75" customHeight="1">
      <c r="A152" s="6" t="s">
        <v>2</v>
      </c>
      <c r="B152" s="18">
        <v>801</v>
      </c>
      <c r="C152" s="6" t="s">
        <v>27</v>
      </c>
      <c r="D152" s="6" t="s">
        <v>3</v>
      </c>
      <c r="E152" s="7">
        <f>E153+E157</f>
        <v>9280</v>
      </c>
    </row>
    <row r="153" spans="1:5" s="8" customFormat="1" ht="12.75" customHeight="1">
      <c r="A153" s="8" t="s">
        <v>4</v>
      </c>
      <c r="B153" s="23">
        <v>80120</v>
      </c>
      <c r="C153" s="8" t="s">
        <v>35</v>
      </c>
      <c r="D153" s="8" t="s">
        <v>3</v>
      </c>
      <c r="E153" s="9">
        <f>SUM(E154:E156)</f>
        <v>8180</v>
      </c>
    </row>
    <row r="154" spans="1:5" ht="12.75" customHeight="1">
      <c r="A154" s="1" t="s">
        <v>5</v>
      </c>
      <c r="B154" s="4" t="s">
        <v>33</v>
      </c>
      <c r="C154" s="3" t="s">
        <v>25</v>
      </c>
      <c r="D154" s="3" t="s">
        <v>3</v>
      </c>
      <c r="E154" s="5">
        <v>6792</v>
      </c>
    </row>
    <row r="155" spans="1:5" ht="12.75" customHeight="1">
      <c r="A155" s="1" t="s">
        <v>5</v>
      </c>
      <c r="B155" s="2">
        <v>4110</v>
      </c>
      <c r="C155" s="3" t="s">
        <v>158</v>
      </c>
      <c r="D155" s="3" t="s">
        <v>3</v>
      </c>
      <c r="E155" s="5">
        <v>1222</v>
      </c>
    </row>
    <row r="156" spans="1:5" ht="12.75" customHeight="1">
      <c r="A156" s="1" t="s">
        <v>5</v>
      </c>
      <c r="B156" s="2">
        <v>4120</v>
      </c>
      <c r="C156" s="3" t="s">
        <v>175</v>
      </c>
      <c r="D156" s="3" t="s">
        <v>3</v>
      </c>
      <c r="E156" s="5">
        <v>166</v>
      </c>
    </row>
    <row r="157" spans="1:5" ht="12.75" customHeight="1">
      <c r="A157" s="8" t="s">
        <v>4</v>
      </c>
      <c r="B157" s="23">
        <v>80130</v>
      </c>
      <c r="C157" s="8" t="s">
        <v>148</v>
      </c>
      <c r="D157" s="8" t="s">
        <v>3</v>
      </c>
      <c r="E157" s="9">
        <f>SUM(E158:E158)</f>
        <v>1100</v>
      </c>
    </row>
    <row r="158" spans="1:5" ht="12.75" customHeight="1">
      <c r="A158" s="1" t="s">
        <v>5</v>
      </c>
      <c r="B158" s="2">
        <v>4300</v>
      </c>
      <c r="C158" s="3" t="s">
        <v>19</v>
      </c>
      <c r="D158" s="3" t="s">
        <v>3</v>
      </c>
      <c r="E158" s="5">
        <v>1100</v>
      </c>
    </row>
    <row r="159" spans="1:2" ht="12.75" customHeight="1">
      <c r="A159" s="1"/>
      <c r="B159" s="2"/>
    </row>
    <row r="160" spans="1:5" ht="12.75" customHeight="1">
      <c r="A160" s="6" t="s">
        <v>2</v>
      </c>
      <c r="B160" s="18">
        <v>853</v>
      </c>
      <c r="C160" s="6" t="s">
        <v>152</v>
      </c>
      <c r="D160" s="6" t="s">
        <v>3</v>
      </c>
      <c r="E160" s="7">
        <f>E161+E163</f>
        <v>2968</v>
      </c>
    </row>
    <row r="161" spans="1:5" ht="12.75" customHeight="1">
      <c r="A161" s="8" t="s">
        <v>4</v>
      </c>
      <c r="B161" s="23">
        <v>85318</v>
      </c>
      <c r="C161" s="8" t="s">
        <v>56</v>
      </c>
      <c r="D161" s="8" t="s">
        <v>3</v>
      </c>
      <c r="E161" s="9">
        <f>SUM(E162:E162)</f>
        <v>1968</v>
      </c>
    </row>
    <row r="162" spans="1:5" ht="12.75" customHeight="1">
      <c r="A162" s="1" t="s">
        <v>5</v>
      </c>
      <c r="B162" s="2">
        <v>4300</v>
      </c>
      <c r="C162" s="3" t="s">
        <v>19</v>
      </c>
      <c r="D162" s="3" t="s">
        <v>3</v>
      </c>
      <c r="E162" s="5">
        <v>1968</v>
      </c>
    </row>
    <row r="163" spans="1:5" ht="12.75" customHeight="1">
      <c r="A163" s="8" t="s">
        <v>4</v>
      </c>
      <c r="B163" s="23">
        <v>85320</v>
      </c>
      <c r="C163" s="8" t="s">
        <v>188</v>
      </c>
      <c r="D163" s="8" t="s">
        <v>3</v>
      </c>
      <c r="E163" s="9">
        <f>SUM(E165:E165)</f>
        <v>1000</v>
      </c>
    </row>
    <row r="164" spans="1:5" ht="12.75" customHeight="1">
      <c r="A164" s="8"/>
      <c r="B164" s="23"/>
      <c r="C164" s="8" t="s">
        <v>189</v>
      </c>
      <c r="D164" s="8"/>
      <c r="E164" s="9"/>
    </row>
    <row r="165" spans="1:5" ht="12.75" customHeight="1">
      <c r="A165" s="1" t="s">
        <v>5</v>
      </c>
      <c r="B165" s="2">
        <v>4300</v>
      </c>
      <c r="C165" s="3" t="s">
        <v>19</v>
      </c>
      <c r="D165" s="3" t="s">
        <v>3</v>
      </c>
      <c r="E165" s="5">
        <v>1000</v>
      </c>
    </row>
    <row r="166" spans="1:2" ht="12.75" customHeight="1">
      <c r="A166" s="1"/>
      <c r="B166" s="4"/>
    </row>
    <row r="167" spans="1:5" ht="12.75" customHeight="1">
      <c r="A167" s="6" t="s">
        <v>2</v>
      </c>
      <c r="B167" s="18">
        <v>854</v>
      </c>
      <c r="C167" s="6" t="s">
        <v>38</v>
      </c>
      <c r="D167" s="6" t="s">
        <v>3</v>
      </c>
      <c r="E167" s="7">
        <f>E168+E174</f>
        <v>13095</v>
      </c>
    </row>
    <row r="168" spans="1:5" ht="12.75" customHeight="1">
      <c r="A168" s="8" t="s">
        <v>4</v>
      </c>
      <c r="B168" s="23">
        <v>85406</v>
      </c>
      <c r="C168" s="8" t="s">
        <v>204</v>
      </c>
      <c r="D168" s="8" t="s">
        <v>3</v>
      </c>
      <c r="E168" s="9">
        <f>SUM(E170:E173)</f>
        <v>9521</v>
      </c>
    </row>
    <row r="169" spans="1:5" ht="12.75" customHeight="1">
      <c r="A169" s="8"/>
      <c r="B169" s="23"/>
      <c r="C169" s="8" t="s">
        <v>205</v>
      </c>
      <c r="D169" s="8"/>
      <c r="E169" s="9"/>
    </row>
    <row r="170" spans="1:5" ht="12.75" customHeight="1">
      <c r="A170" s="1" t="s">
        <v>5</v>
      </c>
      <c r="B170" s="4" t="s">
        <v>33</v>
      </c>
      <c r="C170" s="3" t="s">
        <v>25</v>
      </c>
      <c r="D170" s="3" t="s">
        <v>3</v>
      </c>
      <c r="E170" s="5">
        <v>7822</v>
      </c>
    </row>
    <row r="171" spans="1:5" ht="12.75" customHeight="1">
      <c r="A171" s="1" t="s">
        <v>5</v>
      </c>
      <c r="B171" s="2">
        <v>4110</v>
      </c>
      <c r="C171" s="3" t="s">
        <v>158</v>
      </c>
      <c r="D171" s="3" t="s">
        <v>3</v>
      </c>
      <c r="E171" s="5">
        <v>1387</v>
      </c>
    </row>
    <row r="172" spans="1:5" ht="12.75" customHeight="1">
      <c r="A172" s="1" t="s">
        <v>5</v>
      </c>
      <c r="B172" s="2">
        <v>4120</v>
      </c>
      <c r="C172" s="3" t="s">
        <v>175</v>
      </c>
      <c r="D172" s="3" t="s">
        <v>3</v>
      </c>
      <c r="E172" s="5">
        <v>192</v>
      </c>
    </row>
    <row r="173" spans="1:5" ht="12.75" customHeight="1">
      <c r="A173" s="1" t="s">
        <v>5</v>
      </c>
      <c r="B173" s="2">
        <v>4240</v>
      </c>
      <c r="C173" s="3" t="s">
        <v>228</v>
      </c>
      <c r="D173" s="3" t="s">
        <v>3</v>
      </c>
      <c r="E173" s="5">
        <v>120</v>
      </c>
    </row>
    <row r="174" spans="1:5" ht="13.5" customHeight="1">
      <c r="A174" s="8" t="s">
        <v>4</v>
      </c>
      <c r="B174" s="23">
        <v>85410</v>
      </c>
      <c r="C174" s="8" t="s">
        <v>37</v>
      </c>
      <c r="D174" s="8" t="s">
        <v>3</v>
      </c>
      <c r="E174" s="9">
        <f>SUM(E175:E177)</f>
        <v>3574</v>
      </c>
    </row>
    <row r="175" spans="1:5" ht="12.75" customHeight="1">
      <c r="A175" s="1" t="s">
        <v>5</v>
      </c>
      <c r="B175" s="2">
        <v>4210</v>
      </c>
      <c r="C175" s="3" t="s">
        <v>39</v>
      </c>
      <c r="D175" s="3" t="s">
        <v>3</v>
      </c>
      <c r="E175" s="5">
        <v>3457</v>
      </c>
    </row>
    <row r="176" spans="1:5" ht="12.75" customHeight="1">
      <c r="A176" s="1" t="s">
        <v>5</v>
      </c>
      <c r="B176" s="2">
        <v>4260</v>
      </c>
      <c r="C176" s="3" t="s">
        <v>149</v>
      </c>
      <c r="D176" s="3" t="s">
        <v>3</v>
      </c>
      <c r="E176" s="5">
        <v>89</v>
      </c>
    </row>
    <row r="177" spans="1:5" ht="12.75" customHeight="1">
      <c r="A177" s="1" t="s">
        <v>5</v>
      </c>
      <c r="B177" s="2">
        <v>4300</v>
      </c>
      <c r="C177" s="3" t="s">
        <v>19</v>
      </c>
      <c r="D177" s="3" t="s">
        <v>3</v>
      </c>
      <c r="E177" s="5">
        <v>28</v>
      </c>
    </row>
    <row r="178" spans="1:2" ht="12.75" customHeight="1">
      <c r="A178" s="1"/>
      <c r="B178" s="2"/>
    </row>
    <row r="179" spans="1:5" ht="18.75" customHeight="1">
      <c r="A179" s="20" t="s">
        <v>46</v>
      </c>
      <c r="B179" s="21"/>
      <c r="C179" s="19"/>
      <c r="D179" s="19"/>
      <c r="E179" s="22"/>
    </row>
    <row r="180" spans="1:2" ht="12.75" customHeight="1">
      <c r="A180" s="1"/>
      <c r="B180" s="2"/>
    </row>
    <row r="181" spans="1:5" ht="12.75" customHeight="1">
      <c r="A181" s="6" t="s">
        <v>2</v>
      </c>
      <c r="B181" s="18">
        <v>757</v>
      </c>
      <c r="C181" s="6" t="s">
        <v>229</v>
      </c>
      <c r="D181" s="6" t="s">
        <v>3</v>
      </c>
      <c r="E181" s="7">
        <f>E182</f>
        <v>72162</v>
      </c>
    </row>
    <row r="182" spans="1:5" ht="12.75" customHeight="1">
      <c r="A182" s="8" t="s">
        <v>4</v>
      </c>
      <c r="B182" s="23">
        <v>75702</v>
      </c>
      <c r="C182" s="8" t="s">
        <v>230</v>
      </c>
      <c r="D182" s="8" t="s">
        <v>3</v>
      </c>
      <c r="E182" s="9">
        <f>SUM(E184:E184)</f>
        <v>72162</v>
      </c>
    </row>
    <row r="183" spans="1:5" ht="12.75" customHeight="1">
      <c r="A183" s="8"/>
      <c r="B183" s="23"/>
      <c r="C183" s="8" t="s">
        <v>231</v>
      </c>
      <c r="D183" s="8"/>
      <c r="E183" s="9"/>
    </row>
    <row r="184" spans="1:5" ht="12.75" customHeight="1">
      <c r="A184" s="1" t="s">
        <v>5</v>
      </c>
      <c r="B184" s="2">
        <v>8070</v>
      </c>
      <c r="C184" s="3" t="s">
        <v>232</v>
      </c>
      <c r="D184" s="3" t="s">
        <v>3</v>
      </c>
      <c r="E184" s="5">
        <v>72162</v>
      </c>
    </row>
    <row r="185" spans="1:3" ht="12.75" customHeight="1">
      <c r="A185" s="1"/>
      <c r="B185" s="2"/>
      <c r="C185" s="3" t="s">
        <v>233</v>
      </c>
    </row>
    <row r="186" spans="1:2" ht="12.75" customHeight="1">
      <c r="A186" s="1"/>
      <c r="B186" s="2"/>
    </row>
    <row r="187" spans="1:5" ht="12.75" customHeight="1">
      <c r="A187" s="6" t="s">
        <v>2</v>
      </c>
      <c r="B187" s="18">
        <v>851</v>
      </c>
      <c r="C187" s="6" t="s">
        <v>51</v>
      </c>
      <c r="D187" s="6" t="s">
        <v>3</v>
      </c>
      <c r="E187" s="7">
        <f>E188</f>
        <v>6000</v>
      </c>
    </row>
    <row r="188" spans="1:5" ht="12.75" customHeight="1">
      <c r="A188" s="8" t="s">
        <v>4</v>
      </c>
      <c r="B188" s="23">
        <v>85195</v>
      </c>
      <c r="C188" s="8" t="s">
        <v>192</v>
      </c>
      <c r="D188" s="8" t="s">
        <v>3</v>
      </c>
      <c r="E188" s="9">
        <f>SUM(E189:E189)</f>
        <v>6000</v>
      </c>
    </row>
    <row r="189" spans="1:5" ht="12.75" customHeight="1">
      <c r="A189" s="1" t="s">
        <v>5</v>
      </c>
      <c r="B189" s="2">
        <v>4300</v>
      </c>
      <c r="C189" s="3" t="s">
        <v>19</v>
      </c>
      <c r="D189" s="3" t="s">
        <v>3</v>
      </c>
      <c r="E189" s="5">
        <v>6000</v>
      </c>
    </row>
    <row r="190" spans="1:2" ht="12.75" customHeight="1">
      <c r="A190" s="1"/>
      <c r="B190" s="4"/>
    </row>
    <row r="191" spans="1:5" ht="12.75" customHeight="1">
      <c r="A191" s="6" t="s">
        <v>2</v>
      </c>
      <c r="B191" s="18">
        <v>926</v>
      </c>
      <c r="C191" s="6" t="s">
        <v>190</v>
      </c>
      <c r="D191" s="6" t="s">
        <v>3</v>
      </c>
      <c r="E191" s="7">
        <f>E192</f>
        <v>6000</v>
      </c>
    </row>
    <row r="192" spans="1:5" ht="12.75" customHeight="1">
      <c r="A192" s="8" t="s">
        <v>4</v>
      </c>
      <c r="B192" s="23">
        <v>92605</v>
      </c>
      <c r="C192" s="8" t="s">
        <v>191</v>
      </c>
      <c r="D192" s="8" t="s">
        <v>3</v>
      </c>
      <c r="E192" s="9">
        <f>SUM(E193:E193)</f>
        <v>6000</v>
      </c>
    </row>
    <row r="193" spans="1:5" ht="12.75" customHeight="1">
      <c r="A193" s="1" t="s">
        <v>5</v>
      </c>
      <c r="B193" s="2">
        <v>4210</v>
      </c>
      <c r="C193" s="3" t="s">
        <v>39</v>
      </c>
      <c r="D193" s="3" t="s">
        <v>3</v>
      </c>
      <c r="E193" s="5">
        <v>6000</v>
      </c>
    </row>
    <row r="194" spans="1:2" ht="12.75" customHeight="1">
      <c r="A194" s="1"/>
      <c r="B194" s="2"/>
    </row>
    <row r="195" spans="1:2" ht="12.75" customHeight="1">
      <c r="A195" s="1"/>
      <c r="B195" s="2"/>
    </row>
    <row r="196" spans="1:3" ht="13.5" customHeight="1">
      <c r="A196" s="1"/>
      <c r="B196" s="2"/>
      <c r="C196" s="18" t="s">
        <v>150</v>
      </c>
    </row>
    <row r="197" spans="2:3" ht="12.75" customHeight="1">
      <c r="B197" s="2"/>
      <c r="C197" s="18"/>
    </row>
    <row r="198" spans="1:2" ht="12.75" customHeight="1">
      <c r="A198" s="3" t="s">
        <v>7</v>
      </c>
      <c r="B198" s="2"/>
    </row>
    <row r="199" ht="12.75" customHeight="1">
      <c r="B199" s="2"/>
    </row>
    <row r="200" spans="2:5" ht="12.75" customHeight="1">
      <c r="B200" s="2"/>
      <c r="C200" s="3" t="s">
        <v>8</v>
      </c>
      <c r="E200" s="5">
        <f>33737413+40000</f>
        <v>33777413</v>
      </c>
    </row>
    <row r="201" spans="2:5" ht="12.75" customHeight="1">
      <c r="B201" s="2"/>
      <c r="C201" s="3" t="s">
        <v>9</v>
      </c>
      <c r="E201" s="5">
        <f>6075408-10154+300000</f>
        <v>6365254</v>
      </c>
    </row>
    <row r="202" spans="2:5" ht="12.75" customHeight="1">
      <c r="B202" s="2"/>
      <c r="C202" s="27" t="s">
        <v>10</v>
      </c>
      <c r="E202" s="7">
        <f>SUM(E200:E201)</f>
        <v>40142667</v>
      </c>
    </row>
    <row r="203" spans="2:5" ht="12.75" customHeight="1">
      <c r="B203" s="2"/>
      <c r="C203" s="3" t="s">
        <v>11</v>
      </c>
      <c r="E203" s="5">
        <f>39479142+40000</f>
        <v>39519142</v>
      </c>
    </row>
    <row r="204" spans="2:5" ht="12.75" customHeight="1">
      <c r="B204" s="2"/>
      <c r="C204" s="3" t="s">
        <v>12</v>
      </c>
      <c r="E204" s="5">
        <f>33000+600000-9475</f>
        <v>623525</v>
      </c>
    </row>
    <row r="205" spans="2:5" ht="12.75" customHeight="1">
      <c r="B205" s="2"/>
      <c r="C205" s="27" t="s">
        <v>10</v>
      </c>
      <c r="E205" s="7">
        <f>SUM(E203:E204)</f>
        <v>40142667</v>
      </c>
    </row>
    <row r="206" spans="3:5" ht="12.75" customHeight="1">
      <c r="C206" s="27"/>
      <c r="E206" s="7"/>
    </row>
    <row r="207" spans="3:5" ht="12.75" customHeight="1">
      <c r="C207" s="18" t="s">
        <v>151</v>
      </c>
      <c r="E207" s="7"/>
    </row>
    <row r="208" spans="3:5" ht="12.75" customHeight="1">
      <c r="C208" s="27"/>
      <c r="E208" s="7"/>
    </row>
    <row r="209" ht="12.75" customHeight="1">
      <c r="A209" s="3" t="s">
        <v>13</v>
      </c>
    </row>
    <row r="210" ht="12.75" customHeight="1"/>
    <row r="211" ht="12.75" customHeight="1">
      <c r="C211" s="18" t="s">
        <v>14</v>
      </c>
    </row>
    <row r="212" ht="12.75" customHeight="1"/>
    <row r="213" ht="12.75" customHeight="1">
      <c r="A213" s="3" t="s">
        <v>15</v>
      </c>
    </row>
    <row r="214" ht="12.75" customHeight="1"/>
    <row r="215" ht="12.75" customHeight="1">
      <c r="A215" s="3" t="s">
        <v>16</v>
      </c>
    </row>
    <row r="216" ht="12.75" customHeight="1">
      <c r="A216" s="3" t="s">
        <v>17</v>
      </c>
    </row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</sheetData>
  <printOptions/>
  <pageMargins left="0.71" right="0.53" top="0.8" bottom="0.79" header="0.54" footer="0.57"/>
  <pageSetup horizontalDpi="600" verticalDpi="600" orientation="portrait" paperSize="9" r:id="rId1"/>
  <headerFooter alignWithMargins="0">
    <oddFooter>&amp;CStrona &amp;P</oddFooter>
  </headerFooter>
  <rowBreaks count="2" manualBreakCount="2">
    <brk id="56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11"/>
  <sheetViews>
    <sheetView zoomScale="70" zoomScaleNormal="70" workbookViewId="0" topLeftCell="A16">
      <selection activeCell="H18" sqref="H18"/>
    </sheetView>
  </sheetViews>
  <sheetFormatPr defaultColWidth="9.00390625" defaultRowHeight="12.75"/>
  <cols>
    <col min="1" max="1" width="8.125" style="28" customWidth="1"/>
    <col min="2" max="2" width="5.00390625" style="29" customWidth="1"/>
    <col min="3" max="3" width="9.25390625" style="30" bestFit="1" customWidth="1"/>
    <col min="4" max="4" width="8.875" style="30" customWidth="1"/>
    <col min="5" max="5" width="8.625" style="30" customWidth="1"/>
    <col min="6" max="6" width="7.25390625" style="30" customWidth="1"/>
    <col min="7" max="7" width="8.75390625" style="30" customWidth="1"/>
    <col min="8" max="8" width="7.375" style="30" customWidth="1"/>
    <col min="9" max="9" width="8.25390625" style="30" customWidth="1"/>
    <col min="10" max="10" width="9.25390625" style="30" customWidth="1"/>
    <col min="11" max="11" width="9.00390625" style="30" customWidth="1"/>
    <col min="12" max="12" width="7.125" style="31" customWidth="1"/>
    <col min="13" max="13" width="8.75390625" style="28" customWidth="1"/>
    <col min="14" max="14" width="5.875" style="30" customWidth="1"/>
    <col min="15" max="15" width="7.00390625" style="30" customWidth="1"/>
    <col min="16" max="16" width="7.125" style="30" customWidth="1"/>
    <col min="17" max="17" width="9.625" style="30" customWidth="1"/>
    <col min="18" max="18" width="10.875" style="32" customWidth="1"/>
    <col min="19" max="16384" width="9.125" style="28" customWidth="1"/>
  </cols>
  <sheetData>
    <row r="1" ht="12" hidden="1"/>
    <row r="2" spans="1:10" ht="12" hidden="1">
      <c r="A2" s="33"/>
      <c r="C2" s="34"/>
      <c r="D2" s="34"/>
      <c r="E2" s="34"/>
      <c r="F2" s="34"/>
      <c r="G2" s="34"/>
      <c r="H2" s="34"/>
      <c r="I2" s="34"/>
      <c r="J2" s="34" t="s">
        <v>57</v>
      </c>
    </row>
    <row r="3" spans="1:10" ht="12" hidden="1">
      <c r="A3" s="35" t="s">
        <v>58</v>
      </c>
      <c r="B3" s="36"/>
      <c r="C3" s="37"/>
      <c r="D3" s="38" t="s">
        <v>59</v>
      </c>
      <c r="E3" s="37"/>
      <c r="F3" s="39"/>
      <c r="G3" s="38" t="s">
        <v>60</v>
      </c>
      <c r="H3" s="39"/>
      <c r="I3" s="37"/>
      <c r="J3" s="34"/>
    </row>
    <row r="4" spans="1:10" ht="12" hidden="1">
      <c r="A4" s="35" t="s">
        <v>58</v>
      </c>
      <c r="B4" s="36"/>
      <c r="C4" s="37"/>
      <c r="D4" s="38" t="s">
        <v>61</v>
      </c>
      <c r="E4" s="37"/>
      <c r="F4" s="39"/>
      <c r="G4" s="38" t="s">
        <v>62</v>
      </c>
      <c r="H4" s="39"/>
      <c r="I4" s="37"/>
      <c r="J4" s="34"/>
    </row>
    <row r="5" spans="1:10" ht="12" hidden="1">
      <c r="A5" s="35" t="s">
        <v>63</v>
      </c>
      <c r="B5" s="36"/>
      <c r="C5" s="37"/>
      <c r="D5" s="38" t="s">
        <v>59</v>
      </c>
      <c r="E5" s="37"/>
      <c r="F5" s="39"/>
      <c r="G5" s="38" t="s">
        <v>64</v>
      </c>
      <c r="H5" s="39"/>
      <c r="I5" s="37"/>
      <c r="J5" s="34"/>
    </row>
    <row r="6" spans="1:10" ht="12" hidden="1">
      <c r="A6" s="35" t="s">
        <v>63</v>
      </c>
      <c r="B6" s="36"/>
      <c r="C6" s="37"/>
      <c r="D6" s="38" t="s">
        <v>61</v>
      </c>
      <c r="E6" s="37"/>
      <c r="F6" s="39"/>
      <c r="G6" s="38" t="s">
        <v>65</v>
      </c>
      <c r="H6" s="39"/>
      <c r="I6" s="37"/>
      <c r="J6" s="34"/>
    </row>
    <row r="7" spans="1:10" ht="12" hidden="1">
      <c r="A7" s="35"/>
      <c r="B7" s="36"/>
      <c r="C7" s="37"/>
      <c r="D7" s="38"/>
      <c r="E7" s="37"/>
      <c r="F7" s="39"/>
      <c r="G7" s="38"/>
      <c r="H7" s="39"/>
      <c r="I7" s="37"/>
      <c r="J7" s="34"/>
    </row>
    <row r="8" spans="1:10" ht="12" hidden="1">
      <c r="A8" s="35"/>
      <c r="B8" s="36"/>
      <c r="C8" s="37"/>
      <c r="D8" s="38"/>
      <c r="E8" s="37"/>
      <c r="F8" s="39"/>
      <c r="G8" s="38"/>
      <c r="H8" s="39"/>
      <c r="I8" s="37"/>
      <c r="J8" s="34"/>
    </row>
    <row r="9" spans="1:10" ht="12" hidden="1">
      <c r="A9" s="35"/>
      <c r="B9" s="36"/>
      <c r="C9" s="37"/>
      <c r="D9" s="38"/>
      <c r="E9" s="37"/>
      <c r="F9" s="39"/>
      <c r="G9" s="38"/>
      <c r="H9" s="39"/>
      <c r="I9" s="37"/>
      <c r="J9" s="34"/>
    </row>
    <row r="10" spans="1:10" ht="12" hidden="1">
      <c r="A10" s="35"/>
      <c r="B10" s="36"/>
      <c r="C10" s="37"/>
      <c r="D10" s="38"/>
      <c r="E10" s="37"/>
      <c r="F10" s="39"/>
      <c r="G10" s="38"/>
      <c r="H10" s="39"/>
      <c r="I10" s="37"/>
      <c r="J10" s="34"/>
    </row>
    <row r="11" spans="1:10" ht="12" hidden="1">
      <c r="A11" s="35"/>
      <c r="B11" s="36"/>
      <c r="C11" s="37"/>
      <c r="D11" s="38"/>
      <c r="E11" s="37"/>
      <c r="F11" s="39"/>
      <c r="G11" s="38"/>
      <c r="H11" s="39"/>
      <c r="I11" s="37"/>
      <c r="J11" s="34"/>
    </row>
    <row r="12" spans="1:10" ht="12" hidden="1">
      <c r="A12" s="35"/>
      <c r="B12" s="36"/>
      <c r="C12" s="37"/>
      <c r="D12" s="38"/>
      <c r="E12" s="37"/>
      <c r="F12" s="39"/>
      <c r="G12" s="38"/>
      <c r="H12" s="39"/>
      <c r="I12" s="37"/>
      <c r="J12" s="34"/>
    </row>
    <row r="13" spans="1:10" ht="12" hidden="1">
      <c r="A13" s="35"/>
      <c r="B13" s="36"/>
      <c r="C13" s="37"/>
      <c r="D13" s="38"/>
      <c r="E13" s="37"/>
      <c r="F13" s="39"/>
      <c r="G13" s="38"/>
      <c r="H13" s="39"/>
      <c r="I13" s="37"/>
      <c r="J13" s="34"/>
    </row>
    <row r="14" spans="1:10" ht="12" hidden="1">
      <c r="A14" s="35"/>
      <c r="B14" s="36"/>
      <c r="C14" s="37"/>
      <c r="D14" s="38"/>
      <c r="E14" s="37"/>
      <c r="F14" s="39"/>
      <c r="G14" s="38"/>
      <c r="H14" s="39"/>
      <c r="I14" s="37"/>
      <c r="J14" s="34"/>
    </row>
    <row r="15" spans="1:10" ht="12" hidden="1">
      <c r="A15" s="35"/>
      <c r="B15" s="36"/>
      <c r="C15" s="40"/>
      <c r="D15" s="41"/>
      <c r="E15" s="40"/>
      <c r="F15" s="42"/>
      <c r="G15" s="38"/>
      <c r="H15" s="42"/>
      <c r="I15" s="40"/>
      <c r="J15" s="34"/>
    </row>
    <row r="16" spans="1:18" s="46" customFormat="1" ht="16.5" customHeight="1">
      <c r="A16" s="43"/>
      <c r="B16" s="44"/>
      <c r="C16" s="45"/>
      <c r="F16" s="45"/>
      <c r="G16" s="45"/>
      <c r="H16" s="47" t="s">
        <v>66</v>
      </c>
      <c r="I16" s="45"/>
      <c r="J16" s="48"/>
      <c r="K16" s="48"/>
      <c r="L16" s="49"/>
      <c r="N16" s="48"/>
      <c r="O16" s="48"/>
      <c r="P16" s="48"/>
      <c r="Q16" s="48"/>
      <c r="R16" s="50"/>
    </row>
    <row r="17" spans="2:17" ht="15.75">
      <c r="B17" s="51"/>
      <c r="C17" s="52"/>
      <c r="D17" s="53"/>
      <c r="E17" s="54"/>
      <c r="F17" s="54"/>
      <c r="G17" s="54"/>
      <c r="H17" s="54" t="s">
        <v>224</v>
      </c>
      <c r="I17" s="54"/>
      <c r="J17" s="54"/>
      <c r="K17" s="54"/>
      <c r="L17" s="54"/>
      <c r="M17" s="54"/>
      <c r="N17" s="54"/>
      <c r="O17" s="54"/>
      <c r="P17" s="54"/>
      <c r="Q17" s="54"/>
    </row>
    <row r="18" spans="1:16" ht="13.5" customHeight="1">
      <c r="A18" s="52"/>
      <c r="B18" s="55"/>
      <c r="C18" s="56"/>
      <c r="D18" s="56"/>
      <c r="E18" s="56"/>
      <c r="F18" s="56"/>
      <c r="G18" s="57"/>
      <c r="H18" s="56"/>
      <c r="I18" s="56"/>
      <c r="J18" s="34"/>
      <c r="L18" s="58"/>
      <c r="P18" s="59"/>
    </row>
    <row r="19" spans="1:18" s="66" customFormat="1" ht="13.5" customHeight="1" thickBot="1">
      <c r="A19" s="60"/>
      <c r="B19" s="61"/>
      <c r="C19" s="62"/>
      <c r="D19" s="62"/>
      <c r="E19" s="62"/>
      <c r="F19" s="62"/>
      <c r="G19" s="62"/>
      <c r="H19" s="62"/>
      <c r="I19" s="62"/>
      <c r="J19" s="63"/>
      <c r="K19" s="64"/>
      <c r="L19" s="65"/>
      <c r="N19" s="64"/>
      <c r="O19" s="64"/>
      <c r="P19" s="67"/>
      <c r="Q19" s="64"/>
      <c r="R19" s="68"/>
    </row>
    <row r="20" spans="1:18" s="33" customFormat="1" ht="11.25" customHeight="1" thickBot="1">
      <c r="A20" s="69"/>
      <c r="B20" s="70"/>
      <c r="C20" s="71" t="s">
        <v>67</v>
      </c>
      <c r="D20" s="71" t="s">
        <v>68</v>
      </c>
      <c r="E20" s="71" t="s">
        <v>69</v>
      </c>
      <c r="F20" s="71" t="s">
        <v>70</v>
      </c>
      <c r="G20" s="71" t="s">
        <v>69</v>
      </c>
      <c r="H20" s="71" t="s">
        <v>70</v>
      </c>
      <c r="I20" s="71" t="s">
        <v>71</v>
      </c>
      <c r="J20" s="71" t="s">
        <v>72</v>
      </c>
      <c r="K20" s="71" t="s">
        <v>73</v>
      </c>
      <c r="L20" s="72" t="s">
        <v>74</v>
      </c>
      <c r="M20" s="73" t="s">
        <v>75</v>
      </c>
      <c r="N20" s="71" t="s">
        <v>76</v>
      </c>
      <c r="O20" s="71" t="s">
        <v>77</v>
      </c>
      <c r="P20" s="71" t="s">
        <v>77</v>
      </c>
      <c r="Q20" s="71" t="s">
        <v>78</v>
      </c>
      <c r="R20" s="74" t="s">
        <v>10</v>
      </c>
    </row>
    <row r="21" spans="1:18" s="33" customFormat="1" ht="13.5" customHeight="1" thickBot="1">
      <c r="A21" s="75" t="s">
        <v>79</v>
      </c>
      <c r="B21" s="76" t="s">
        <v>80</v>
      </c>
      <c r="C21" s="77" t="s">
        <v>81</v>
      </c>
      <c r="D21" s="77" t="s">
        <v>82</v>
      </c>
      <c r="E21" s="77" t="s">
        <v>83</v>
      </c>
      <c r="F21" s="77" t="s">
        <v>81</v>
      </c>
      <c r="G21" s="77" t="s">
        <v>82</v>
      </c>
      <c r="H21" s="77" t="s">
        <v>84</v>
      </c>
      <c r="I21" s="77" t="s">
        <v>81</v>
      </c>
      <c r="J21" s="77" t="s">
        <v>82</v>
      </c>
      <c r="K21" s="77" t="s">
        <v>84</v>
      </c>
      <c r="L21" s="78" t="s">
        <v>84</v>
      </c>
      <c r="M21" s="79" t="s">
        <v>85</v>
      </c>
      <c r="N21" s="77" t="s">
        <v>86</v>
      </c>
      <c r="O21" s="80" t="s">
        <v>87</v>
      </c>
      <c r="P21" s="80" t="s">
        <v>88</v>
      </c>
      <c r="Q21" s="80" t="s">
        <v>81</v>
      </c>
      <c r="R21" s="81"/>
    </row>
    <row r="22" spans="1:18" s="86" customFormat="1" ht="13.5" customHeight="1" thickBot="1">
      <c r="A22" s="82"/>
      <c r="B22" s="83"/>
      <c r="C22" s="83">
        <v>1</v>
      </c>
      <c r="D22" s="83">
        <v>2</v>
      </c>
      <c r="E22" s="83">
        <v>3</v>
      </c>
      <c r="F22" s="83">
        <v>4</v>
      </c>
      <c r="G22" s="83">
        <v>5</v>
      </c>
      <c r="H22" s="83">
        <v>6</v>
      </c>
      <c r="I22" s="83">
        <v>7</v>
      </c>
      <c r="J22" s="83">
        <v>8</v>
      </c>
      <c r="K22" s="83">
        <v>9</v>
      </c>
      <c r="L22" s="83">
        <v>10</v>
      </c>
      <c r="M22" s="83">
        <v>11</v>
      </c>
      <c r="N22" s="83">
        <v>12</v>
      </c>
      <c r="O22" s="83">
        <v>13</v>
      </c>
      <c r="P22" s="83">
        <v>14</v>
      </c>
      <c r="Q22" s="84">
        <v>15</v>
      </c>
      <c r="R22" s="85">
        <v>16</v>
      </c>
    </row>
    <row r="23" spans="1:18" ht="12.75" customHeight="1">
      <c r="A23" s="87">
        <v>80102</v>
      </c>
      <c r="B23" s="88">
        <v>3020</v>
      </c>
      <c r="C23" s="89"/>
      <c r="D23" s="90"/>
      <c r="E23" s="91"/>
      <c r="F23" s="91"/>
      <c r="G23" s="91"/>
      <c r="H23" s="91"/>
      <c r="I23" s="91"/>
      <c r="J23" s="91"/>
      <c r="K23" s="91"/>
      <c r="L23" s="91"/>
      <c r="M23" s="92"/>
      <c r="N23" s="93"/>
      <c r="O23" s="93"/>
      <c r="P23" s="93"/>
      <c r="Q23" s="93"/>
      <c r="R23" s="94">
        <f aca="true" t="shared" si="0" ref="R23:R48">C23+D23+E23+F23+G23+H23+I23+J23+K23+L23+M23+N23+Q23+P23</f>
        <v>0</v>
      </c>
    </row>
    <row r="24" spans="1:18" ht="12.75" customHeight="1">
      <c r="A24" s="95"/>
      <c r="B24" s="88">
        <v>4010</v>
      </c>
      <c r="C24" s="96"/>
      <c r="D24" s="90"/>
      <c r="E24" s="90"/>
      <c r="F24" s="90"/>
      <c r="G24" s="90"/>
      <c r="H24" s="90"/>
      <c r="I24" s="90"/>
      <c r="J24" s="90"/>
      <c r="K24" s="90"/>
      <c r="L24" s="90"/>
      <c r="M24" s="93"/>
      <c r="N24" s="93"/>
      <c r="O24" s="93"/>
      <c r="P24" s="93"/>
      <c r="Q24" s="93"/>
      <c r="R24" s="94">
        <f t="shared" si="0"/>
        <v>0</v>
      </c>
    </row>
    <row r="25" spans="1:18" ht="12.75" customHeight="1">
      <c r="A25" s="97"/>
      <c r="B25" s="98">
        <v>4040</v>
      </c>
      <c r="C25" s="89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93"/>
      <c r="O25" s="93"/>
      <c r="P25" s="93"/>
      <c r="Q25" s="93"/>
      <c r="R25" s="94">
        <f t="shared" si="0"/>
        <v>0</v>
      </c>
    </row>
    <row r="26" spans="1:18" ht="12.75" customHeight="1">
      <c r="A26" s="97"/>
      <c r="B26" s="98">
        <v>4110</v>
      </c>
      <c r="C26" s="89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3"/>
      <c r="O26" s="93"/>
      <c r="P26" s="93"/>
      <c r="Q26" s="93"/>
      <c r="R26" s="94">
        <f t="shared" si="0"/>
        <v>0</v>
      </c>
    </row>
    <row r="27" spans="1:18" ht="12.75" customHeight="1">
      <c r="A27" s="97" t="s">
        <v>89</v>
      </c>
      <c r="B27" s="99">
        <v>4120</v>
      </c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92"/>
      <c r="O27" s="92"/>
      <c r="P27" s="92"/>
      <c r="Q27" s="103"/>
      <c r="R27" s="94">
        <f t="shared" si="0"/>
        <v>0</v>
      </c>
    </row>
    <row r="28" spans="1:18" ht="12.75" customHeight="1">
      <c r="A28" s="97" t="s">
        <v>90</v>
      </c>
      <c r="B28" s="98">
        <v>4210</v>
      </c>
      <c r="C28" s="89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3"/>
      <c r="O28" s="93"/>
      <c r="P28" s="93"/>
      <c r="Q28" s="93"/>
      <c r="R28" s="94">
        <f t="shared" si="0"/>
        <v>0</v>
      </c>
    </row>
    <row r="29" spans="1:18" ht="12.75" customHeight="1">
      <c r="A29" s="97" t="s">
        <v>91</v>
      </c>
      <c r="B29" s="98">
        <v>4240</v>
      </c>
      <c r="C29" s="89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3"/>
      <c r="O29" s="93"/>
      <c r="P29" s="93"/>
      <c r="Q29" s="93"/>
      <c r="R29" s="94">
        <f t="shared" si="0"/>
        <v>0</v>
      </c>
    </row>
    <row r="30" spans="1:18" ht="12.75" customHeight="1">
      <c r="A30" s="97" t="s">
        <v>92</v>
      </c>
      <c r="B30" s="98">
        <v>4260</v>
      </c>
      <c r="C30" s="89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3"/>
      <c r="O30" s="93"/>
      <c r="P30" s="93"/>
      <c r="Q30" s="93"/>
      <c r="R30" s="94">
        <f t="shared" si="0"/>
        <v>0</v>
      </c>
    </row>
    <row r="31" spans="1:18" ht="12.75" customHeight="1">
      <c r="A31" s="97"/>
      <c r="B31" s="98">
        <v>4270</v>
      </c>
      <c r="C31" s="89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3"/>
      <c r="O31" s="93"/>
      <c r="P31" s="93"/>
      <c r="Q31" s="93"/>
      <c r="R31" s="94">
        <f t="shared" si="0"/>
        <v>0</v>
      </c>
    </row>
    <row r="32" spans="1:18" ht="12.75" customHeight="1">
      <c r="A32" s="97"/>
      <c r="B32" s="98">
        <v>4300</v>
      </c>
      <c r="C32" s="89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93"/>
      <c r="O32" s="93"/>
      <c r="P32" s="93"/>
      <c r="Q32" s="93"/>
      <c r="R32" s="94">
        <f t="shared" si="0"/>
        <v>0</v>
      </c>
    </row>
    <row r="33" spans="1:18" ht="12.75" customHeight="1">
      <c r="A33" s="97"/>
      <c r="B33" s="98">
        <v>4410</v>
      </c>
      <c r="C33" s="89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93"/>
      <c r="O33" s="93"/>
      <c r="P33" s="93"/>
      <c r="Q33" s="93"/>
      <c r="R33" s="94">
        <f t="shared" si="0"/>
        <v>0</v>
      </c>
    </row>
    <row r="34" spans="1:18" ht="12.75" customHeight="1" thickBot="1">
      <c r="A34" s="104"/>
      <c r="B34" s="105">
        <v>4440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8"/>
      <c r="O34" s="108"/>
      <c r="P34" s="107"/>
      <c r="Q34" s="109"/>
      <c r="R34" s="94">
        <f t="shared" si="0"/>
        <v>0</v>
      </c>
    </row>
    <row r="35" spans="1:18" s="116" customFormat="1" ht="13.5" customHeight="1" thickBot="1">
      <c r="A35" s="110" t="s">
        <v>10</v>
      </c>
      <c r="B35" s="111"/>
      <c r="C35" s="112"/>
      <c r="D35" s="112"/>
      <c r="E35" s="112">
        <f>SUM(E23:E34)</f>
        <v>0</v>
      </c>
      <c r="F35" s="112"/>
      <c r="G35" s="112">
        <f>SUM(G23:G34)</f>
        <v>0</v>
      </c>
      <c r="H35" s="112"/>
      <c r="I35" s="112"/>
      <c r="J35" s="112"/>
      <c r="K35" s="112"/>
      <c r="L35" s="112"/>
      <c r="M35" s="113"/>
      <c r="N35" s="113"/>
      <c r="O35" s="113"/>
      <c r="P35" s="112"/>
      <c r="Q35" s="114"/>
      <c r="R35" s="115">
        <f t="shared" si="0"/>
        <v>0</v>
      </c>
    </row>
    <row r="36" spans="1:18" ht="12.75" customHeight="1">
      <c r="A36" s="117">
        <v>80111</v>
      </c>
      <c r="B36" s="118">
        <v>3020</v>
      </c>
      <c r="C36" s="119"/>
      <c r="D36" s="119"/>
      <c r="E36" s="120"/>
      <c r="F36" s="120"/>
      <c r="G36" s="120"/>
      <c r="H36" s="120"/>
      <c r="I36" s="119"/>
      <c r="J36" s="119"/>
      <c r="K36" s="119"/>
      <c r="L36" s="119"/>
      <c r="M36" s="121"/>
      <c r="N36" s="121"/>
      <c r="O36" s="121"/>
      <c r="P36" s="121"/>
      <c r="Q36" s="121"/>
      <c r="R36" s="94">
        <f t="shared" si="0"/>
        <v>0</v>
      </c>
    </row>
    <row r="37" spans="1:18" ht="12.75" customHeight="1">
      <c r="A37" s="122"/>
      <c r="B37" s="88">
        <v>4010</v>
      </c>
      <c r="C37" s="96"/>
      <c r="D37" s="96"/>
      <c r="E37" s="90"/>
      <c r="F37" s="90"/>
      <c r="G37" s="90"/>
      <c r="H37" s="90"/>
      <c r="I37" s="96"/>
      <c r="J37" s="90"/>
      <c r="K37" s="96"/>
      <c r="L37" s="96"/>
      <c r="M37" s="123"/>
      <c r="N37" s="123"/>
      <c r="O37" s="123"/>
      <c r="P37" s="123"/>
      <c r="Q37" s="123"/>
      <c r="R37" s="94">
        <f t="shared" si="0"/>
        <v>0</v>
      </c>
    </row>
    <row r="38" spans="1:18" ht="12.75" customHeight="1">
      <c r="A38" s="124"/>
      <c r="B38" s="88">
        <v>4040</v>
      </c>
      <c r="C38" s="96"/>
      <c r="D38" s="96"/>
      <c r="E38" s="90"/>
      <c r="F38" s="90"/>
      <c r="G38" s="90"/>
      <c r="H38" s="90"/>
      <c r="I38" s="96"/>
      <c r="J38" s="90"/>
      <c r="K38" s="96"/>
      <c r="L38" s="96"/>
      <c r="M38" s="123"/>
      <c r="N38" s="123"/>
      <c r="O38" s="123"/>
      <c r="P38" s="123"/>
      <c r="Q38" s="123"/>
      <c r="R38" s="94">
        <f t="shared" si="0"/>
        <v>0</v>
      </c>
    </row>
    <row r="39" spans="1:18" ht="12.75" customHeight="1">
      <c r="A39" s="97"/>
      <c r="B39" s="88">
        <v>4110</v>
      </c>
      <c r="C39" s="96"/>
      <c r="D39" s="96"/>
      <c r="E39" s="90"/>
      <c r="F39" s="90"/>
      <c r="G39" s="90"/>
      <c r="H39" s="90"/>
      <c r="I39" s="96"/>
      <c r="J39" s="90"/>
      <c r="K39" s="96"/>
      <c r="L39" s="96"/>
      <c r="M39" s="123"/>
      <c r="N39" s="123"/>
      <c r="O39" s="123"/>
      <c r="P39" s="123"/>
      <c r="Q39" s="123"/>
      <c r="R39" s="94">
        <f t="shared" si="0"/>
        <v>0</v>
      </c>
    </row>
    <row r="40" spans="1:18" ht="12.75" customHeight="1">
      <c r="A40" s="97"/>
      <c r="B40" s="88">
        <v>4120</v>
      </c>
      <c r="C40" s="96"/>
      <c r="D40" s="96"/>
      <c r="E40" s="90"/>
      <c r="F40" s="90"/>
      <c r="G40" s="90"/>
      <c r="H40" s="90"/>
      <c r="I40" s="96"/>
      <c r="J40" s="90"/>
      <c r="K40" s="96"/>
      <c r="L40" s="96"/>
      <c r="M40" s="123"/>
      <c r="N40" s="123"/>
      <c r="O40" s="123"/>
      <c r="P40" s="123"/>
      <c r="Q40" s="123"/>
      <c r="R40" s="94">
        <f t="shared" si="0"/>
        <v>0</v>
      </c>
    </row>
    <row r="41" spans="1:18" ht="12.75" customHeight="1">
      <c r="A41" s="97" t="s">
        <v>93</v>
      </c>
      <c r="B41" s="88">
        <v>4210</v>
      </c>
      <c r="C41" s="96"/>
      <c r="D41" s="96"/>
      <c r="E41" s="90"/>
      <c r="F41" s="90"/>
      <c r="G41" s="90"/>
      <c r="H41" s="90"/>
      <c r="I41" s="96"/>
      <c r="J41" s="90"/>
      <c r="K41" s="96"/>
      <c r="L41" s="96"/>
      <c r="M41" s="123"/>
      <c r="N41" s="123"/>
      <c r="O41" s="123"/>
      <c r="P41" s="123"/>
      <c r="Q41" s="123"/>
      <c r="R41" s="94">
        <f t="shared" si="0"/>
        <v>0</v>
      </c>
    </row>
    <row r="42" spans="1:18" ht="12.75" customHeight="1">
      <c r="A42" s="97" t="s">
        <v>92</v>
      </c>
      <c r="B42" s="88">
        <v>4240</v>
      </c>
      <c r="C42" s="96"/>
      <c r="D42" s="96"/>
      <c r="E42" s="90"/>
      <c r="F42" s="90"/>
      <c r="G42" s="90"/>
      <c r="H42" s="90"/>
      <c r="I42" s="96"/>
      <c r="J42" s="90"/>
      <c r="K42" s="96"/>
      <c r="L42" s="96"/>
      <c r="M42" s="123"/>
      <c r="N42" s="123"/>
      <c r="O42" s="123"/>
      <c r="P42" s="123"/>
      <c r="Q42" s="123"/>
      <c r="R42" s="94">
        <f t="shared" si="0"/>
        <v>0</v>
      </c>
    </row>
    <row r="43" spans="1:18" ht="12.75" customHeight="1">
      <c r="A43" s="97"/>
      <c r="B43" s="88">
        <v>4260</v>
      </c>
      <c r="C43" s="96"/>
      <c r="D43" s="96"/>
      <c r="E43" s="90"/>
      <c r="F43" s="90"/>
      <c r="G43" s="90"/>
      <c r="H43" s="90"/>
      <c r="I43" s="96"/>
      <c r="J43" s="90"/>
      <c r="K43" s="96"/>
      <c r="L43" s="96"/>
      <c r="M43" s="123"/>
      <c r="N43" s="123"/>
      <c r="O43" s="123"/>
      <c r="P43" s="123"/>
      <c r="Q43" s="123"/>
      <c r="R43" s="94">
        <f t="shared" si="0"/>
        <v>0</v>
      </c>
    </row>
    <row r="44" spans="1:18" ht="12.75" customHeight="1">
      <c r="A44" s="97"/>
      <c r="B44" s="88">
        <v>4270</v>
      </c>
      <c r="C44" s="96"/>
      <c r="D44" s="96"/>
      <c r="E44" s="90"/>
      <c r="F44" s="90"/>
      <c r="G44" s="90"/>
      <c r="H44" s="90"/>
      <c r="I44" s="96"/>
      <c r="J44" s="90"/>
      <c r="K44" s="96"/>
      <c r="L44" s="96"/>
      <c r="M44" s="123"/>
      <c r="N44" s="123"/>
      <c r="O44" s="123"/>
      <c r="P44" s="123"/>
      <c r="Q44" s="123"/>
      <c r="R44" s="94">
        <f t="shared" si="0"/>
        <v>0</v>
      </c>
    </row>
    <row r="45" spans="1:18" ht="12.75" customHeight="1">
      <c r="A45" s="97"/>
      <c r="B45" s="88">
        <v>4300</v>
      </c>
      <c r="C45" s="96"/>
      <c r="D45" s="96"/>
      <c r="E45" s="90"/>
      <c r="F45" s="90"/>
      <c r="G45" s="90"/>
      <c r="H45" s="90"/>
      <c r="I45" s="96"/>
      <c r="J45" s="90"/>
      <c r="K45" s="96"/>
      <c r="L45" s="96"/>
      <c r="M45" s="123"/>
      <c r="N45" s="123"/>
      <c r="O45" s="123"/>
      <c r="P45" s="123"/>
      <c r="Q45" s="123"/>
      <c r="R45" s="94">
        <f t="shared" si="0"/>
        <v>0</v>
      </c>
    </row>
    <row r="46" spans="1:18" ht="12.75" customHeight="1">
      <c r="A46" s="97"/>
      <c r="B46" s="88">
        <v>4410</v>
      </c>
      <c r="C46" s="96"/>
      <c r="D46" s="96"/>
      <c r="E46" s="90"/>
      <c r="F46" s="90"/>
      <c r="G46" s="90"/>
      <c r="H46" s="90"/>
      <c r="I46" s="96"/>
      <c r="J46" s="90"/>
      <c r="K46" s="96"/>
      <c r="L46" s="96"/>
      <c r="M46" s="123"/>
      <c r="N46" s="123"/>
      <c r="O46" s="123"/>
      <c r="P46" s="123"/>
      <c r="Q46" s="123"/>
      <c r="R46" s="94">
        <f t="shared" si="0"/>
        <v>0</v>
      </c>
    </row>
    <row r="47" spans="1:18" ht="12.75" customHeight="1" thickBot="1">
      <c r="A47" s="97"/>
      <c r="B47" s="88">
        <v>4440</v>
      </c>
      <c r="C47" s="96"/>
      <c r="D47" s="96"/>
      <c r="E47" s="90"/>
      <c r="F47" s="90"/>
      <c r="G47" s="90"/>
      <c r="H47" s="90"/>
      <c r="I47" s="96"/>
      <c r="J47" s="90"/>
      <c r="K47" s="96"/>
      <c r="L47" s="96"/>
      <c r="M47" s="123"/>
      <c r="N47" s="123"/>
      <c r="O47" s="123"/>
      <c r="P47" s="123"/>
      <c r="Q47" s="123"/>
      <c r="R47" s="94">
        <f t="shared" si="0"/>
        <v>0</v>
      </c>
    </row>
    <row r="48" spans="1:18" s="116" customFormat="1" ht="14.25" customHeight="1" thickBot="1">
      <c r="A48" s="110" t="s">
        <v>10</v>
      </c>
      <c r="B48" s="111"/>
      <c r="C48" s="112"/>
      <c r="D48" s="112"/>
      <c r="E48" s="112">
        <f>SUM(E37:E47)</f>
        <v>0</v>
      </c>
      <c r="F48" s="112"/>
      <c r="G48" s="112">
        <f>SUM(G36:G47)</f>
        <v>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R48" s="115">
        <f t="shared" si="0"/>
        <v>0</v>
      </c>
    </row>
    <row r="49" spans="1:18" s="132" customFormat="1" ht="12.75" customHeight="1">
      <c r="A49" s="125"/>
      <c r="B49" s="126">
        <v>2540</v>
      </c>
      <c r="C49" s="127"/>
      <c r="D49" s="127"/>
      <c r="E49" s="127"/>
      <c r="F49" s="127"/>
      <c r="G49" s="127"/>
      <c r="H49" s="127"/>
      <c r="I49" s="127"/>
      <c r="J49" s="127"/>
      <c r="K49" s="128"/>
      <c r="L49" s="128"/>
      <c r="M49" s="127"/>
      <c r="N49" s="127"/>
      <c r="O49" s="129"/>
      <c r="P49" s="130"/>
      <c r="Q49" s="131"/>
      <c r="R49" s="94">
        <f>C49+D49+E49+F49+G49+H49+I49+J49+K49+L49+M49+N49+O49+Q49+P49</f>
        <v>0</v>
      </c>
    </row>
    <row r="50" spans="1:18" ht="12.75" customHeight="1">
      <c r="A50" s="117">
        <v>80120</v>
      </c>
      <c r="B50" s="98">
        <v>3020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3"/>
      <c r="O50" s="93"/>
      <c r="P50" s="93"/>
      <c r="Q50" s="93"/>
      <c r="R50" s="94">
        <f aca="true" t="shared" si="1" ref="R50:R62">C50+D50+E50+F50+G50+H50+I50+J50+K50+L50+M50+N50+Q50+P50</f>
        <v>0</v>
      </c>
    </row>
    <row r="51" spans="1:18" ht="12.75" customHeight="1">
      <c r="A51" s="95"/>
      <c r="B51" s="88">
        <v>4010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3"/>
      <c r="N51" s="93"/>
      <c r="O51" s="93"/>
      <c r="P51" s="93"/>
      <c r="Q51" s="93"/>
      <c r="R51" s="94">
        <f t="shared" si="1"/>
        <v>0</v>
      </c>
    </row>
    <row r="52" spans="1:18" ht="12.75" customHeight="1">
      <c r="A52" s="97" t="s">
        <v>94</v>
      </c>
      <c r="B52" s="98">
        <v>4040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3"/>
      <c r="O52" s="93"/>
      <c r="P52" s="93"/>
      <c r="Q52" s="93"/>
      <c r="R52" s="94">
        <f t="shared" si="1"/>
        <v>0</v>
      </c>
    </row>
    <row r="53" spans="1:18" ht="12.75" customHeight="1">
      <c r="A53" s="97" t="s">
        <v>95</v>
      </c>
      <c r="B53" s="98">
        <v>4110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93"/>
      <c r="O53" s="93"/>
      <c r="P53" s="93"/>
      <c r="Q53" s="93"/>
      <c r="R53" s="94">
        <f t="shared" si="1"/>
        <v>0</v>
      </c>
    </row>
    <row r="54" spans="1:18" ht="12.75" customHeight="1">
      <c r="A54" s="133"/>
      <c r="B54" s="99">
        <v>4120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2"/>
      <c r="N54" s="92"/>
      <c r="O54" s="92"/>
      <c r="P54" s="92"/>
      <c r="Q54" s="103"/>
      <c r="R54" s="94">
        <f t="shared" si="1"/>
        <v>0</v>
      </c>
    </row>
    <row r="55" spans="1:18" ht="12.75" customHeight="1">
      <c r="A55" s="133"/>
      <c r="B55" s="99">
        <v>4140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  <c r="N55" s="93"/>
      <c r="O55" s="93"/>
      <c r="P55" s="93"/>
      <c r="Q55" s="93"/>
      <c r="R55" s="94">
        <f t="shared" si="1"/>
        <v>0</v>
      </c>
    </row>
    <row r="56" spans="1:18" ht="12.75" customHeight="1">
      <c r="A56" s="97"/>
      <c r="B56" s="98">
        <v>4210</v>
      </c>
      <c r="C56" s="134"/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93"/>
      <c r="O56" s="93"/>
      <c r="P56" s="93"/>
      <c r="Q56" s="93"/>
      <c r="R56" s="94">
        <f t="shared" si="1"/>
        <v>0</v>
      </c>
    </row>
    <row r="57" spans="1:18" ht="12.75" customHeight="1">
      <c r="A57" s="97"/>
      <c r="B57" s="98">
        <v>4240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3"/>
      <c r="O57" s="93"/>
      <c r="P57" s="93"/>
      <c r="Q57" s="93"/>
      <c r="R57" s="94">
        <f t="shared" si="1"/>
        <v>0</v>
      </c>
    </row>
    <row r="58" spans="1:18" ht="12.75" customHeight="1">
      <c r="A58" s="135"/>
      <c r="B58" s="98">
        <v>4260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2"/>
      <c r="O58" s="92"/>
      <c r="P58" s="92"/>
      <c r="Q58" s="92"/>
      <c r="R58" s="94">
        <f t="shared" si="1"/>
        <v>0</v>
      </c>
    </row>
    <row r="59" spans="1:18" ht="12.75" customHeight="1">
      <c r="A59" s="136"/>
      <c r="B59" s="98">
        <v>4270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3"/>
      <c r="O59" s="93"/>
      <c r="P59" s="93"/>
      <c r="Q59" s="93"/>
      <c r="R59" s="94">
        <f t="shared" si="1"/>
        <v>0</v>
      </c>
    </row>
    <row r="60" spans="1:18" ht="12.75" customHeight="1">
      <c r="A60" s="136"/>
      <c r="B60" s="98">
        <v>4300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3"/>
      <c r="O60" s="93"/>
      <c r="P60" s="93"/>
      <c r="Q60" s="93"/>
      <c r="R60" s="94">
        <f t="shared" si="1"/>
        <v>0</v>
      </c>
    </row>
    <row r="61" spans="1:18" ht="12.75" customHeight="1">
      <c r="A61" s="97"/>
      <c r="B61" s="98">
        <v>4410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93"/>
      <c r="O61" s="93"/>
      <c r="P61" s="93"/>
      <c r="Q61" s="93"/>
      <c r="R61" s="94">
        <f t="shared" si="1"/>
        <v>0</v>
      </c>
    </row>
    <row r="62" spans="1:18" ht="12.75" customHeight="1" thickBot="1">
      <c r="A62" s="104"/>
      <c r="B62" s="99">
        <v>4440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2"/>
      <c r="N62" s="91"/>
      <c r="O62" s="92"/>
      <c r="P62" s="92"/>
      <c r="Q62" s="92"/>
      <c r="R62" s="94">
        <f t="shared" si="1"/>
        <v>0</v>
      </c>
    </row>
    <row r="63" spans="1:18" s="116" customFormat="1" ht="12.75" customHeight="1" thickBot="1">
      <c r="A63" s="110" t="s">
        <v>96</v>
      </c>
      <c r="B63" s="111"/>
      <c r="C63" s="112">
        <f>SUM(C49:C62)</f>
        <v>0</v>
      </c>
      <c r="D63" s="112">
        <f>SUM(D49:D62)</f>
        <v>0</v>
      </c>
      <c r="E63" s="112"/>
      <c r="F63" s="112"/>
      <c r="G63" s="112"/>
      <c r="H63" s="112"/>
      <c r="I63" s="112"/>
      <c r="J63" s="112">
        <f>SUM(J49:J62)</f>
        <v>0</v>
      </c>
      <c r="K63" s="112">
        <f>SUM(K49:K62)</f>
        <v>0</v>
      </c>
      <c r="L63" s="112">
        <f>SUM(L49:L62)</f>
        <v>0</v>
      </c>
      <c r="M63" s="113"/>
      <c r="N63" s="112"/>
      <c r="O63" s="137">
        <f>SUM(O49:O62)</f>
        <v>0</v>
      </c>
      <c r="P63" s="137">
        <f>SUM(P49:P62)</f>
        <v>0</v>
      </c>
      <c r="Q63" s="138"/>
      <c r="R63" s="115">
        <f>C63+D63+E63+F63+G63+H63+I63+J63+K63+L63+M63+N63+O63+Q63+P63</f>
        <v>0</v>
      </c>
    </row>
    <row r="64" spans="1:18" ht="12.75" customHeight="1">
      <c r="A64" s="117">
        <v>80123</v>
      </c>
      <c r="B64" s="98">
        <v>3020</v>
      </c>
      <c r="C64" s="89"/>
      <c r="D64" s="89"/>
      <c r="E64" s="89"/>
      <c r="F64" s="89"/>
      <c r="G64" s="89"/>
      <c r="H64" s="89"/>
      <c r="I64" s="91"/>
      <c r="J64" s="91"/>
      <c r="K64" s="91"/>
      <c r="L64" s="91"/>
      <c r="M64" s="91"/>
      <c r="N64" s="123"/>
      <c r="O64" s="123"/>
      <c r="P64" s="123"/>
      <c r="Q64" s="93"/>
      <c r="R64" s="94">
        <f aca="true" t="shared" si="2" ref="R64:R92">C64+D64+E64+F64+G64+H64+I64+J64+K64+L64+M64+N64+Q64+P64</f>
        <v>0</v>
      </c>
    </row>
    <row r="65" spans="1:18" ht="12.75" customHeight="1">
      <c r="A65" s="95"/>
      <c r="B65" s="88">
        <v>4010</v>
      </c>
      <c r="C65" s="96"/>
      <c r="D65" s="96"/>
      <c r="E65" s="96"/>
      <c r="F65" s="96"/>
      <c r="G65" s="96"/>
      <c r="H65" s="96"/>
      <c r="I65" s="90"/>
      <c r="J65" s="90"/>
      <c r="K65" s="90"/>
      <c r="L65" s="90"/>
      <c r="M65" s="90"/>
      <c r="N65" s="123"/>
      <c r="O65" s="123"/>
      <c r="P65" s="123"/>
      <c r="Q65" s="93"/>
      <c r="R65" s="94">
        <f t="shared" si="2"/>
        <v>0</v>
      </c>
    </row>
    <row r="66" spans="1:18" ht="12.75" customHeight="1">
      <c r="A66" s="97"/>
      <c r="B66" s="98">
        <v>4040</v>
      </c>
      <c r="C66" s="89"/>
      <c r="D66" s="89"/>
      <c r="E66" s="89"/>
      <c r="F66" s="89"/>
      <c r="G66" s="89"/>
      <c r="H66" s="89"/>
      <c r="I66" s="91"/>
      <c r="J66" s="91"/>
      <c r="K66" s="91"/>
      <c r="L66" s="91"/>
      <c r="M66" s="91"/>
      <c r="N66" s="123"/>
      <c r="O66" s="123"/>
      <c r="P66" s="123"/>
      <c r="Q66" s="93"/>
      <c r="R66" s="94">
        <f t="shared" si="2"/>
        <v>0</v>
      </c>
    </row>
    <row r="67" spans="1:18" ht="12.75" customHeight="1">
      <c r="A67" s="97"/>
      <c r="B67" s="98">
        <v>4110</v>
      </c>
      <c r="C67" s="89"/>
      <c r="D67" s="89"/>
      <c r="E67" s="89"/>
      <c r="F67" s="89"/>
      <c r="G67" s="89"/>
      <c r="H67" s="89"/>
      <c r="I67" s="91"/>
      <c r="J67" s="91"/>
      <c r="K67" s="91"/>
      <c r="L67" s="91"/>
      <c r="M67" s="91"/>
      <c r="N67" s="123"/>
      <c r="O67" s="123"/>
      <c r="P67" s="123"/>
      <c r="Q67" s="93"/>
      <c r="R67" s="94">
        <f t="shared" si="2"/>
        <v>0</v>
      </c>
    </row>
    <row r="68" spans="1:18" ht="12.75" customHeight="1">
      <c r="A68" s="97" t="s">
        <v>97</v>
      </c>
      <c r="B68" s="98">
        <v>4120</v>
      </c>
      <c r="C68" s="89"/>
      <c r="D68" s="89"/>
      <c r="E68" s="89"/>
      <c r="F68" s="89"/>
      <c r="G68" s="89"/>
      <c r="H68" s="89"/>
      <c r="I68" s="91"/>
      <c r="J68" s="91"/>
      <c r="K68" s="91"/>
      <c r="L68" s="91"/>
      <c r="M68" s="91"/>
      <c r="N68" s="123"/>
      <c r="O68" s="123"/>
      <c r="P68" s="123"/>
      <c r="Q68" s="93"/>
      <c r="R68" s="94">
        <f t="shared" si="2"/>
        <v>0</v>
      </c>
    </row>
    <row r="69" spans="1:18" ht="12.75" customHeight="1">
      <c r="A69" s="97" t="s">
        <v>98</v>
      </c>
      <c r="B69" s="98">
        <v>4140</v>
      </c>
      <c r="C69" s="89"/>
      <c r="D69" s="89"/>
      <c r="E69" s="89"/>
      <c r="F69" s="89"/>
      <c r="G69" s="89"/>
      <c r="H69" s="89"/>
      <c r="I69" s="91"/>
      <c r="J69" s="91"/>
      <c r="K69" s="91"/>
      <c r="L69" s="91"/>
      <c r="M69" s="91"/>
      <c r="N69" s="123"/>
      <c r="O69" s="123"/>
      <c r="P69" s="123"/>
      <c r="Q69" s="93"/>
      <c r="R69" s="94">
        <f t="shared" si="2"/>
        <v>0</v>
      </c>
    </row>
    <row r="70" spans="1:18" ht="12.75" customHeight="1">
      <c r="A70" s="97"/>
      <c r="B70" s="98">
        <v>4210</v>
      </c>
      <c r="C70" s="89"/>
      <c r="D70" s="89"/>
      <c r="E70" s="89"/>
      <c r="F70" s="89"/>
      <c r="G70" s="89"/>
      <c r="H70" s="89"/>
      <c r="I70" s="91"/>
      <c r="J70" s="91"/>
      <c r="K70" s="91"/>
      <c r="L70" s="91"/>
      <c r="M70" s="91"/>
      <c r="N70" s="123"/>
      <c r="O70" s="123"/>
      <c r="P70" s="123"/>
      <c r="Q70" s="93"/>
      <c r="R70" s="94">
        <f t="shared" si="2"/>
        <v>0</v>
      </c>
    </row>
    <row r="71" spans="1:18" ht="12.75" customHeight="1">
      <c r="A71" s="97"/>
      <c r="B71" s="98">
        <v>4260</v>
      </c>
      <c r="C71" s="89"/>
      <c r="D71" s="89"/>
      <c r="E71" s="89"/>
      <c r="F71" s="89"/>
      <c r="G71" s="89"/>
      <c r="H71" s="89"/>
      <c r="I71" s="134"/>
      <c r="J71" s="91"/>
      <c r="K71" s="91"/>
      <c r="L71" s="91"/>
      <c r="M71" s="91"/>
      <c r="N71" s="123"/>
      <c r="O71" s="123"/>
      <c r="P71" s="123"/>
      <c r="Q71" s="93"/>
      <c r="R71" s="94">
        <f t="shared" si="2"/>
        <v>0</v>
      </c>
    </row>
    <row r="72" spans="1:18" ht="12.75" customHeight="1">
      <c r="A72" s="97"/>
      <c r="B72" s="98">
        <v>4270</v>
      </c>
      <c r="C72" s="89"/>
      <c r="D72" s="89"/>
      <c r="E72" s="89"/>
      <c r="F72" s="89"/>
      <c r="G72" s="89"/>
      <c r="H72" s="89"/>
      <c r="I72" s="134"/>
      <c r="J72" s="91"/>
      <c r="K72" s="91"/>
      <c r="L72" s="91"/>
      <c r="M72" s="91"/>
      <c r="N72" s="123"/>
      <c r="O72" s="123"/>
      <c r="P72" s="123"/>
      <c r="Q72" s="93"/>
      <c r="R72" s="94">
        <f t="shared" si="2"/>
        <v>0</v>
      </c>
    </row>
    <row r="73" spans="1:18" ht="12.75" customHeight="1">
      <c r="A73" s="97"/>
      <c r="B73" s="98">
        <v>4300</v>
      </c>
      <c r="C73" s="89"/>
      <c r="D73" s="89"/>
      <c r="E73" s="89"/>
      <c r="F73" s="89"/>
      <c r="G73" s="89"/>
      <c r="H73" s="89"/>
      <c r="I73" s="134"/>
      <c r="J73" s="91"/>
      <c r="K73" s="91"/>
      <c r="L73" s="91"/>
      <c r="M73" s="91"/>
      <c r="N73" s="123"/>
      <c r="O73" s="123"/>
      <c r="P73" s="123"/>
      <c r="Q73" s="93"/>
      <c r="R73" s="94">
        <f t="shared" si="2"/>
        <v>0</v>
      </c>
    </row>
    <row r="74" spans="1:18" ht="12.75" customHeight="1">
      <c r="A74" s="97"/>
      <c r="B74" s="98">
        <v>4410</v>
      </c>
      <c r="C74" s="89"/>
      <c r="D74" s="89"/>
      <c r="E74" s="89"/>
      <c r="F74" s="89"/>
      <c r="G74" s="89"/>
      <c r="H74" s="89"/>
      <c r="I74" s="134"/>
      <c r="J74" s="91"/>
      <c r="K74" s="91"/>
      <c r="L74" s="91"/>
      <c r="M74" s="91"/>
      <c r="N74" s="123"/>
      <c r="O74" s="123"/>
      <c r="P74" s="123"/>
      <c r="Q74" s="93"/>
      <c r="R74" s="94">
        <f t="shared" si="2"/>
        <v>0</v>
      </c>
    </row>
    <row r="75" spans="1:18" ht="12.75" customHeight="1" thickBot="1">
      <c r="A75" s="97"/>
      <c r="B75" s="98">
        <v>4440</v>
      </c>
      <c r="C75" s="89"/>
      <c r="D75" s="89"/>
      <c r="E75" s="89"/>
      <c r="F75" s="89"/>
      <c r="G75" s="89"/>
      <c r="H75" s="89"/>
      <c r="I75" s="91"/>
      <c r="J75" s="91"/>
      <c r="K75" s="91"/>
      <c r="L75" s="91"/>
      <c r="M75" s="91"/>
      <c r="N75" s="123"/>
      <c r="O75" s="123"/>
      <c r="P75" s="123"/>
      <c r="Q75" s="93"/>
      <c r="R75" s="94">
        <f t="shared" si="2"/>
        <v>0</v>
      </c>
    </row>
    <row r="76" spans="1:18" s="139" customFormat="1" ht="12" customHeight="1" thickBot="1">
      <c r="A76" s="110" t="s">
        <v>10</v>
      </c>
      <c r="B76" s="111"/>
      <c r="C76" s="112"/>
      <c r="D76" s="112"/>
      <c r="E76" s="112"/>
      <c r="F76" s="112"/>
      <c r="G76" s="112"/>
      <c r="H76" s="112"/>
      <c r="I76" s="112">
        <f>SUM(I64:I75)</f>
        <v>0</v>
      </c>
      <c r="J76" s="112">
        <f>SUM(J64:J75)</f>
        <v>0</v>
      </c>
      <c r="K76" s="112">
        <f>SUM(K64:K75)</f>
        <v>0</v>
      </c>
      <c r="L76" s="112"/>
      <c r="M76" s="112">
        <f>SUM(M64:M75)</f>
        <v>0</v>
      </c>
      <c r="N76" s="112"/>
      <c r="O76" s="114"/>
      <c r="P76" s="112"/>
      <c r="Q76" s="112">
        <f>SUM(Q64:Q75)</f>
        <v>0</v>
      </c>
      <c r="R76" s="115">
        <f t="shared" si="2"/>
        <v>0</v>
      </c>
    </row>
    <row r="77" spans="1:18" s="69" customFormat="1" ht="12.75" customHeight="1">
      <c r="A77" s="122"/>
      <c r="B77" s="98">
        <v>3020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20">
        <f>5000-5000</f>
        <v>0</v>
      </c>
      <c r="O77" s="120"/>
      <c r="P77" s="119"/>
      <c r="Q77" s="141"/>
      <c r="R77" s="94">
        <f t="shared" si="2"/>
        <v>0</v>
      </c>
    </row>
    <row r="78" spans="1:18" ht="12.75" customHeight="1">
      <c r="A78" s="117">
        <v>80130</v>
      </c>
      <c r="B78" s="88">
        <v>4010</v>
      </c>
      <c r="C78" s="89"/>
      <c r="D78" s="89"/>
      <c r="E78" s="89"/>
      <c r="F78" s="89"/>
      <c r="G78" s="89"/>
      <c r="H78" s="89"/>
      <c r="I78" s="91"/>
      <c r="J78" s="91"/>
      <c r="K78" s="91"/>
      <c r="L78" s="91"/>
      <c r="M78" s="91"/>
      <c r="N78" s="123"/>
      <c r="O78" s="123"/>
      <c r="P78" s="123"/>
      <c r="Q78" s="93"/>
      <c r="R78" s="94">
        <f t="shared" si="2"/>
        <v>0</v>
      </c>
    </row>
    <row r="79" spans="1:18" ht="12.75" customHeight="1">
      <c r="A79" s="97"/>
      <c r="B79" s="98">
        <v>4040</v>
      </c>
      <c r="C79" s="89"/>
      <c r="D79" s="89"/>
      <c r="E79" s="89"/>
      <c r="F79" s="89"/>
      <c r="G79" s="89"/>
      <c r="H79" s="89"/>
      <c r="I79" s="91"/>
      <c r="J79" s="91"/>
      <c r="K79" s="91"/>
      <c r="L79" s="91"/>
      <c r="M79" s="91"/>
      <c r="N79" s="123"/>
      <c r="O79" s="123"/>
      <c r="P79" s="123"/>
      <c r="Q79" s="93"/>
      <c r="R79" s="94">
        <f t="shared" si="2"/>
        <v>0</v>
      </c>
    </row>
    <row r="80" spans="1:18" ht="12.75" customHeight="1">
      <c r="A80" s="97" t="s">
        <v>99</v>
      </c>
      <c r="B80" s="98">
        <v>4110</v>
      </c>
      <c r="C80" s="89"/>
      <c r="D80" s="89"/>
      <c r="E80" s="89"/>
      <c r="F80" s="89"/>
      <c r="G80" s="89"/>
      <c r="H80" s="89"/>
      <c r="I80" s="91"/>
      <c r="J80" s="91"/>
      <c r="K80" s="91"/>
      <c r="L80" s="91"/>
      <c r="M80" s="91"/>
      <c r="N80" s="123"/>
      <c r="O80" s="123"/>
      <c r="P80" s="123"/>
      <c r="Q80" s="93"/>
      <c r="R80" s="94">
        <f t="shared" si="2"/>
        <v>0</v>
      </c>
    </row>
    <row r="81" spans="1:18" ht="12.75" customHeight="1">
      <c r="A81" s="97" t="s">
        <v>100</v>
      </c>
      <c r="B81" s="98">
        <v>4120</v>
      </c>
      <c r="C81" s="89"/>
      <c r="D81" s="89"/>
      <c r="E81" s="89"/>
      <c r="F81" s="89"/>
      <c r="G81" s="89"/>
      <c r="H81" s="89"/>
      <c r="I81" s="91"/>
      <c r="J81" s="91"/>
      <c r="K81" s="91"/>
      <c r="L81" s="91"/>
      <c r="M81" s="91"/>
      <c r="N81" s="123"/>
      <c r="O81" s="123"/>
      <c r="P81" s="123"/>
      <c r="Q81" s="93"/>
      <c r="R81" s="94">
        <f t="shared" si="2"/>
        <v>0</v>
      </c>
    </row>
    <row r="82" spans="1:18" ht="12.75" customHeight="1">
      <c r="A82" s="97"/>
      <c r="B82" s="98">
        <v>4140</v>
      </c>
      <c r="C82" s="89"/>
      <c r="D82" s="89"/>
      <c r="E82" s="89"/>
      <c r="F82" s="89"/>
      <c r="G82" s="89"/>
      <c r="H82" s="89"/>
      <c r="I82" s="91"/>
      <c r="J82" s="91"/>
      <c r="K82" s="91"/>
      <c r="L82" s="91"/>
      <c r="M82" s="91"/>
      <c r="N82" s="123"/>
      <c r="O82" s="123"/>
      <c r="P82" s="123"/>
      <c r="Q82" s="93"/>
      <c r="R82" s="94">
        <f t="shared" si="2"/>
        <v>0</v>
      </c>
    </row>
    <row r="83" spans="1:18" ht="12.75" customHeight="1">
      <c r="A83" s="97"/>
      <c r="B83" s="98">
        <v>4210</v>
      </c>
      <c r="C83" s="89"/>
      <c r="D83" s="89"/>
      <c r="E83" s="89"/>
      <c r="F83" s="89"/>
      <c r="G83" s="89"/>
      <c r="H83" s="89"/>
      <c r="I83" s="91"/>
      <c r="J83" s="91"/>
      <c r="K83" s="91"/>
      <c r="L83" s="91"/>
      <c r="M83" s="91"/>
      <c r="N83" s="123"/>
      <c r="O83" s="123"/>
      <c r="P83" s="123"/>
      <c r="Q83" s="93"/>
      <c r="R83" s="94">
        <f t="shared" si="2"/>
        <v>0</v>
      </c>
    </row>
    <row r="84" spans="1:18" ht="12.75" customHeight="1">
      <c r="A84" s="97"/>
      <c r="B84" s="98">
        <v>4230</v>
      </c>
      <c r="C84" s="89"/>
      <c r="D84" s="89"/>
      <c r="E84" s="89"/>
      <c r="F84" s="89"/>
      <c r="G84" s="89"/>
      <c r="H84" s="89"/>
      <c r="I84" s="91"/>
      <c r="J84" s="91"/>
      <c r="K84" s="91"/>
      <c r="L84" s="91"/>
      <c r="M84" s="91"/>
      <c r="N84" s="123"/>
      <c r="O84" s="123"/>
      <c r="P84" s="123"/>
      <c r="Q84" s="93"/>
      <c r="R84" s="94">
        <f t="shared" si="2"/>
        <v>0</v>
      </c>
    </row>
    <row r="85" spans="1:18" ht="12.75" customHeight="1">
      <c r="A85" s="97"/>
      <c r="B85" s="98">
        <v>4240</v>
      </c>
      <c r="C85" s="89"/>
      <c r="D85" s="89"/>
      <c r="E85" s="89"/>
      <c r="F85" s="89"/>
      <c r="G85" s="89"/>
      <c r="H85" s="89"/>
      <c r="I85" s="91"/>
      <c r="J85" s="91"/>
      <c r="K85" s="91"/>
      <c r="L85" s="91"/>
      <c r="M85" s="91"/>
      <c r="N85" s="123"/>
      <c r="O85" s="123"/>
      <c r="P85" s="123"/>
      <c r="Q85" s="93"/>
      <c r="R85" s="94">
        <f t="shared" si="2"/>
        <v>0</v>
      </c>
    </row>
    <row r="86" spans="1:18" ht="12.75" customHeight="1">
      <c r="A86" s="97"/>
      <c r="B86" s="98">
        <v>4260</v>
      </c>
      <c r="C86" s="89"/>
      <c r="D86" s="89"/>
      <c r="E86" s="89"/>
      <c r="F86" s="89"/>
      <c r="G86" s="89"/>
      <c r="H86" s="89"/>
      <c r="I86" s="91"/>
      <c r="J86" s="91"/>
      <c r="K86" s="91"/>
      <c r="L86" s="91"/>
      <c r="M86" s="91"/>
      <c r="N86" s="123"/>
      <c r="O86" s="123"/>
      <c r="P86" s="123"/>
      <c r="Q86" s="93"/>
      <c r="R86" s="94">
        <f t="shared" si="2"/>
        <v>0</v>
      </c>
    </row>
    <row r="87" spans="1:18" ht="12.75" customHeight="1">
      <c r="A87" s="97"/>
      <c r="B87" s="98">
        <v>4270</v>
      </c>
      <c r="C87" s="89"/>
      <c r="D87" s="89"/>
      <c r="E87" s="89"/>
      <c r="F87" s="89"/>
      <c r="G87" s="89"/>
      <c r="H87" s="89"/>
      <c r="I87" s="91"/>
      <c r="J87" s="91"/>
      <c r="K87" s="91"/>
      <c r="L87" s="91"/>
      <c r="M87" s="91"/>
      <c r="N87" s="123"/>
      <c r="O87" s="123"/>
      <c r="P87" s="123"/>
      <c r="Q87" s="93"/>
      <c r="R87" s="94">
        <f t="shared" si="2"/>
        <v>0</v>
      </c>
    </row>
    <row r="88" spans="1:18" ht="12.75" customHeight="1">
      <c r="A88" s="97"/>
      <c r="B88" s="98">
        <v>4300</v>
      </c>
      <c r="C88" s="89"/>
      <c r="D88" s="89"/>
      <c r="E88" s="89"/>
      <c r="F88" s="89"/>
      <c r="G88" s="89"/>
      <c r="H88" s="89"/>
      <c r="I88" s="91"/>
      <c r="J88" s="91"/>
      <c r="K88" s="91"/>
      <c r="L88" s="91"/>
      <c r="M88" s="91">
        <v>1100</v>
      </c>
      <c r="N88" s="123"/>
      <c r="O88" s="123"/>
      <c r="P88" s="123"/>
      <c r="Q88" s="93"/>
      <c r="R88" s="94">
        <f t="shared" si="2"/>
        <v>1100</v>
      </c>
    </row>
    <row r="89" spans="1:18" ht="12.75" customHeight="1">
      <c r="A89" s="97"/>
      <c r="B89" s="98">
        <v>4410</v>
      </c>
      <c r="C89" s="89"/>
      <c r="D89" s="89"/>
      <c r="E89" s="89"/>
      <c r="F89" s="89"/>
      <c r="G89" s="89"/>
      <c r="H89" s="89"/>
      <c r="I89" s="91"/>
      <c r="J89" s="91"/>
      <c r="K89" s="91"/>
      <c r="L89" s="91"/>
      <c r="M89" s="91"/>
      <c r="N89" s="123"/>
      <c r="O89" s="123"/>
      <c r="P89" s="123"/>
      <c r="Q89" s="93"/>
      <c r="R89" s="94">
        <f t="shared" si="2"/>
        <v>0</v>
      </c>
    </row>
    <row r="90" spans="1:18" ht="12.75" customHeight="1">
      <c r="A90" s="97"/>
      <c r="B90" s="98">
        <v>4420</v>
      </c>
      <c r="C90" s="89"/>
      <c r="D90" s="89"/>
      <c r="E90" s="89"/>
      <c r="F90" s="89"/>
      <c r="G90" s="89"/>
      <c r="H90" s="89"/>
      <c r="I90" s="91"/>
      <c r="J90" s="91"/>
      <c r="K90" s="91"/>
      <c r="L90" s="91"/>
      <c r="M90" s="91"/>
      <c r="N90" s="123"/>
      <c r="O90" s="123"/>
      <c r="P90" s="123"/>
      <c r="Q90" s="93"/>
      <c r="R90" s="94">
        <f t="shared" si="2"/>
        <v>0</v>
      </c>
    </row>
    <row r="91" spans="1:18" ht="12.75" customHeight="1">
      <c r="A91" s="97"/>
      <c r="B91" s="98">
        <v>4430</v>
      </c>
      <c r="C91" s="89"/>
      <c r="D91" s="89"/>
      <c r="E91" s="89"/>
      <c r="F91" s="89"/>
      <c r="G91" s="89"/>
      <c r="H91" s="89"/>
      <c r="I91" s="91"/>
      <c r="J91" s="91"/>
      <c r="K91" s="91"/>
      <c r="L91" s="91"/>
      <c r="M91" s="91"/>
      <c r="N91" s="123"/>
      <c r="O91" s="123"/>
      <c r="P91" s="123"/>
      <c r="Q91" s="93"/>
      <c r="R91" s="94">
        <f t="shared" si="2"/>
        <v>0</v>
      </c>
    </row>
    <row r="92" spans="1:18" ht="12.75" customHeight="1" thickBot="1">
      <c r="A92" s="97"/>
      <c r="B92" s="98">
        <v>4440</v>
      </c>
      <c r="C92" s="89"/>
      <c r="D92" s="89"/>
      <c r="E92" s="89"/>
      <c r="F92" s="89"/>
      <c r="G92" s="89"/>
      <c r="H92" s="89"/>
      <c r="I92" s="91"/>
      <c r="J92" s="91"/>
      <c r="K92" s="91"/>
      <c r="L92" s="91"/>
      <c r="M92" s="91"/>
      <c r="N92" s="123"/>
      <c r="O92" s="123"/>
      <c r="P92" s="123"/>
      <c r="Q92" s="93"/>
      <c r="R92" s="94">
        <f t="shared" si="2"/>
        <v>0</v>
      </c>
    </row>
    <row r="93" spans="1:18" ht="11.25" hidden="1" thickBot="1">
      <c r="A93" s="95">
        <v>8022</v>
      </c>
      <c r="B93" s="88">
        <v>11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123"/>
      <c r="O93" s="123"/>
      <c r="P93" s="123"/>
      <c r="Q93" s="93"/>
      <c r="R93" s="142">
        <f>C93+D93+E93+G93+I93+J93+K93+L93+M93+N93+Q93</f>
        <v>0</v>
      </c>
    </row>
    <row r="94" spans="1:18" ht="11.25" hidden="1" thickBot="1">
      <c r="A94" s="97" t="s">
        <v>89</v>
      </c>
      <c r="B94" s="98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123"/>
      <c r="O94" s="123"/>
      <c r="P94" s="123"/>
      <c r="Q94" s="93"/>
      <c r="R94" s="94">
        <f>C94+D94+E94+G94+I94+J94+K94+L94+M94+N94+Q94</f>
        <v>0</v>
      </c>
    </row>
    <row r="95" spans="1:18" ht="11.25" hidden="1" thickBot="1">
      <c r="A95" s="133" t="s">
        <v>101</v>
      </c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43"/>
      <c r="O95" s="143"/>
      <c r="P95" s="143"/>
      <c r="Q95" s="144"/>
      <c r="R95" s="145">
        <f>C95+D95+E95+G95+I95+J95+K95+L95+M95+N95+Q95</f>
        <v>0</v>
      </c>
    </row>
    <row r="96" spans="1:18" s="139" customFormat="1" ht="14.25" customHeight="1" thickBot="1">
      <c r="A96" s="110" t="s">
        <v>10</v>
      </c>
      <c r="B96" s="111"/>
      <c r="C96" s="112"/>
      <c r="D96" s="112"/>
      <c r="E96" s="112"/>
      <c r="F96" s="112"/>
      <c r="G96" s="112"/>
      <c r="H96" s="112"/>
      <c r="I96" s="112">
        <f>SUM(I77:I92)</f>
        <v>0</v>
      </c>
      <c r="J96" s="112">
        <f>SUM(J77:J92)</f>
        <v>0</v>
      </c>
      <c r="K96" s="112">
        <f>SUM(K77:K92)</f>
        <v>0</v>
      </c>
      <c r="L96" s="112"/>
      <c r="M96" s="112">
        <f>SUM(M77:M92)</f>
        <v>1100</v>
      </c>
      <c r="N96" s="112">
        <f>SUM(N76:N95)</f>
        <v>0</v>
      </c>
      <c r="O96" s="114"/>
      <c r="P96" s="112"/>
      <c r="Q96" s="112">
        <f>SUM(Q77:Q92)</f>
        <v>0</v>
      </c>
      <c r="R96" s="115">
        <f aca="true" t="shared" si="3" ref="R96:R107">C96+D96+E96+F96+G96+H96+I96+J96+K96+L96+M96+N96+Q96+P96</f>
        <v>1100</v>
      </c>
    </row>
    <row r="97" spans="1:18" ht="12.75" customHeight="1">
      <c r="A97" s="117">
        <v>80134</v>
      </c>
      <c r="B97" s="98">
        <v>3020</v>
      </c>
      <c r="C97" s="89"/>
      <c r="D97" s="89"/>
      <c r="E97" s="91"/>
      <c r="F97" s="91"/>
      <c r="G97" s="91"/>
      <c r="H97" s="91"/>
      <c r="I97" s="91"/>
      <c r="J97" s="91"/>
      <c r="K97" s="89"/>
      <c r="L97" s="89"/>
      <c r="M97" s="146"/>
      <c r="N97" s="123"/>
      <c r="O97" s="123"/>
      <c r="P97" s="123"/>
      <c r="Q97" s="123"/>
      <c r="R97" s="94">
        <f t="shared" si="3"/>
        <v>0</v>
      </c>
    </row>
    <row r="98" spans="1:18" ht="12.75" customHeight="1">
      <c r="A98" s="97" t="s">
        <v>102</v>
      </c>
      <c r="B98" s="88">
        <v>4010</v>
      </c>
      <c r="C98" s="96"/>
      <c r="D98" s="96"/>
      <c r="E98" s="90"/>
      <c r="F98" s="90"/>
      <c r="G98" s="90"/>
      <c r="H98" s="90"/>
      <c r="I98" s="90"/>
      <c r="J98" s="90"/>
      <c r="K98" s="96"/>
      <c r="L98" s="96"/>
      <c r="M98" s="123"/>
      <c r="N98" s="123"/>
      <c r="O98" s="123"/>
      <c r="P98" s="123"/>
      <c r="Q98" s="123"/>
      <c r="R98" s="94">
        <f t="shared" si="3"/>
        <v>0</v>
      </c>
    </row>
    <row r="99" spans="1:18" ht="12.75" customHeight="1">
      <c r="A99" s="97" t="s">
        <v>103</v>
      </c>
      <c r="B99" s="98">
        <v>4040</v>
      </c>
      <c r="C99" s="89"/>
      <c r="D99" s="89"/>
      <c r="E99" s="91"/>
      <c r="F99" s="91"/>
      <c r="G99" s="91"/>
      <c r="H99" s="91"/>
      <c r="I99" s="91"/>
      <c r="J99" s="91"/>
      <c r="K99" s="89"/>
      <c r="L99" s="89"/>
      <c r="M99" s="146"/>
      <c r="N99" s="123"/>
      <c r="O99" s="123"/>
      <c r="P99" s="123"/>
      <c r="Q99" s="123"/>
      <c r="R99" s="94">
        <f t="shared" si="3"/>
        <v>0</v>
      </c>
    </row>
    <row r="100" spans="1:18" ht="12.75" customHeight="1">
      <c r="A100" s="97" t="s">
        <v>92</v>
      </c>
      <c r="B100" s="98">
        <v>4110</v>
      </c>
      <c r="C100" s="89"/>
      <c r="D100" s="89"/>
      <c r="E100" s="91"/>
      <c r="F100" s="91"/>
      <c r="G100" s="91"/>
      <c r="H100" s="91"/>
      <c r="I100" s="91"/>
      <c r="J100" s="91"/>
      <c r="K100" s="89"/>
      <c r="L100" s="89"/>
      <c r="M100" s="146"/>
      <c r="N100" s="123"/>
      <c r="O100" s="123"/>
      <c r="P100" s="123"/>
      <c r="Q100" s="123"/>
      <c r="R100" s="94">
        <f t="shared" si="3"/>
        <v>0</v>
      </c>
    </row>
    <row r="101" spans="1:18" ht="12.75" customHeight="1">
      <c r="A101" s="97"/>
      <c r="B101" s="98">
        <v>4120</v>
      </c>
      <c r="C101" s="89"/>
      <c r="D101" s="89"/>
      <c r="E101" s="91"/>
      <c r="F101" s="91"/>
      <c r="G101" s="91"/>
      <c r="H101" s="91"/>
      <c r="I101" s="91"/>
      <c r="J101" s="91"/>
      <c r="K101" s="89"/>
      <c r="L101" s="89"/>
      <c r="M101" s="146"/>
      <c r="N101" s="123"/>
      <c r="O101" s="123"/>
      <c r="P101" s="123"/>
      <c r="Q101" s="123"/>
      <c r="R101" s="94">
        <f t="shared" si="3"/>
        <v>0</v>
      </c>
    </row>
    <row r="102" spans="1:18" ht="12.75" customHeight="1">
      <c r="A102" s="97"/>
      <c r="B102" s="98">
        <v>4210</v>
      </c>
      <c r="C102" s="89"/>
      <c r="D102" s="89"/>
      <c r="E102" s="91"/>
      <c r="F102" s="91"/>
      <c r="G102" s="91"/>
      <c r="H102" s="91"/>
      <c r="I102" s="91"/>
      <c r="J102" s="91"/>
      <c r="K102" s="89"/>
      <c r="L102" s="89"/>
      <c r="M102" s="146"/>
      <c r="N102" s="123"/>
      <c r="O102" s="123"/>
      <c r="P102" s="123"/>
      <c r="Q102" s="123"/>
      <c r="R102" s="94">
        <f t="shared" si="3"/>
        <v>0</v>
      </c>
    </row>
    <row r="103" spans="1:18" ht="12.75" customHeight="1">
      <c r="A103" s="97"/>
      <c r="B103" s="98">
        <v>4240</v>
      </c>
      <c r="C103" s="89"/>
      <c r="D103" s="89"/>
      <c r="E103" s="91"/>
      <c r="F103" s="91"/>
      <c r="G103" s="91"/>
      <c r="H103" s="91"/>
      <c r="I103" s="91"/>
      <c r="J103" s="91"/>
      <c r="K103" s="89"/>
      <c r="L103" s="89"/>
      <c r="M103" s="146"/>
      <c r="N103" s="123"/>
      <c r="O103" s="123"/>
      <c r="P103" s="123"/>
      <c r="Q103" s="123"/>
      <c r="R103" s="94">
        <f t="shared" si="3"/>
        <v>0</v>
      </c>
    </row>
    <row r="104" spans="1:18" ht="12.75" customHeight="1">
      <c r="A104" s="97"/>
      <c r="B104" s="98">
        <v>4260</v>
      </c>
      <c r="C104" s="89"/>
      <c r="D104" s="89"/>
      <c r="E104" s="91"/>
      <c r="F104" s="91"/>
      <c r="G104" s="91"/>
      <c r="H104" s="91"/>
      <c r="I104" s="91"/>
      <c r="J104" s="91"/>
      <c r="K104" s="89"/>
      <c r="L104" s="89"/>
      <c r="M104" s="146"/>
      <c r="N104" s="123"/>
      <c r="O104" s="123"/>
      <c r="P104" s="123"/>
      <c r="Q104" s="123"/>
      <c r="R104" s="94">
        <f t="shared" si="3"/>
        <v>0</v>
      </c>
    </row>
    <row r="105" spans="1:18" ht="12.75" customHeight="1">
      <c r="A105" s="97"/>
      <c r="B105" s="98">
        <v>4300</v>
      </c>
      <c r="C105" s="89"/>
      <c r="D105" s="89"/>
      <c r="E105" s="91"/>
      <c r="F105" s="91"/>
      <c r="G105" s="91"/>
      <c r="H105" s="91"/>
      <c r="I105" s="91"/>
      <c r="J105" s="91"/>
      <c r="K105" s="89"/>
      <c r="L105" s="89"/>
      <c r="M105" s="146"/>
      <c r="N105" s="123"/>
      <c r="O105" s="123"/>
      <c r="P105" s="123"/>
      <c r="Q105" s="123"/>
      <c r="R105" s="94">
        <f t="shared" si="3"/>
        <v>0</v>
      </c>
    </row>
    <row r="106" spans="1:18" ht="12.75" customHeight="1" thickBot="1">
      <c r="A106" s="133"/>
      <c r="B106" s="99">
        <v>4440</v>
      </c>
      <c r="C106" s="100"/>
      <c r="D106" s="100"/>
      <c r="E106" s="101"/>
      <c r="F106" s="101"/>
      <c r="G106" s="101"/>
      <c r="H106" s="101"/>
      <c r="I106" s="101"/>
      <c r="J106" s="101"/>
      <c r="K106" s="100"/>
      <c r="L106" s="100"/>
      <c r="M106" s="147"/>
      <c r="N106" s="146"/>
      <c r="O106" s="146"/>
      <c r="P106" s="146"/>
      <c r="Q106" s="148"/>
      <c r="R106" s="94">
        <f t="shared" si="3"/>
        <v>0</v>
      </c>
    </row>
    <row r="107" spans="1:18" s="149" customFormat="1" ht="13.5" customHeight="1" thickBot="1">
      <c r="A107" s="110" t="s">
        <v>10</v>
      </c>
      <c r="B107" s="111"/>
      <c r="C107" s="112"/>
      <c r="D107" s="112"/>
      <c r="E107" s="112">
        <f>SUM(E97:E106)</f>
        <v>0</v>
      </c>
      <c r="F107" s="112"/>
      <c r="G107" s="112">
        <f>SUM(G97:G106)</f>
        <v>0</v>
      </c>
      <c r="H107" s="112"/>
      <c r="I107" s="112">
        <f>SUM(I97:I106)</f>
        <v>0</v>
      </c>
      <c r="J107" s="112"/>
      <c r="K107" s="112"/>
      <c r="L107" s="112"/>
      <c r="M107" s="113"/>
      <c r="N107" s="112"/>
      <c r="O107" s="114"/>
      <c r="P107" s="112"/>
      <c r="Q107" s="138"/>
      <c r="R107" s="115">
        <f t="shared" si="3"/>
        <v>0</v>
      </c>
    </row>
    <row r="108" spans="1:18" s="155" customFormat="1" ht="13.5" customHeight="1">
      <c r="A108" s="150">
        <v>80195</v>
      </c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3"/>
      <c r="N108" s="153"/>
      <c r="O108" s="153"/>
      <c r="P108" s="152"/>
      <c r="Q108" s="153"/>
      <c r="R108" s="154"/>
    </row>
    <row r="109" spans="1:18" s="155" customFormat="1" ht="13.5" customHeight="1">
      <c r="A109" s="97" t="s">
        <v>104</v>
      </c>
      <c r="B109" s="98">
        <v>4440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2"/>
      <c r="N109" s="92"/>
      <c r="O109" s="92"/>
      <c r="P109" s="91"/>
      <c r="Q109" s="92"/>
      <c r="R109" s="156">
        <f>C109+D109+E109+F109+G109+H109+I109+J109+K109+L109+M109+N109+Q109+P109</f>
        <v>0</v>
      </c>
    </row>
    <row r="110" spans="1:18" s="155" customFormat="1" ht="13.5" customHeight="1" thickBot="1">
      <c r="A110" s="122" t="s">
        <v>105</v>
      </c>
      <c r="B110" s="157">
        <v>4210</v>
      </c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44"/>
      <c r="N110" s="144"/>
      <c r="O110" s="144"/>
      <c r="P110" s="158"/>
      <c r="Q110" s="144"/>
      <c r="R110" s="156">
        <f>C110+D110+E110+F110+G110+H110+I110+J110+K110+L110+M110+N110+Q110+P110</f>
        <v>0</v>
      </c>
    </row>
    <row r="111" spans="1:18" s="149" customFormat="1" ht="13.5" customHeight="1" thickBot="1">
      <c r="A111" s="110" t="s">
        <v>10</v>
      </c>
      <c r="B111" s="111"/>
      <c r="C111" s="113">
        <f aca="true" t="shared" si="4" ref="C111:K111">C109</f>
        <v>0</v>
      </c>
      <c r="D111" s="113">
        <f t="shared" si="4"/>
        <v>0</v>
      </c>
      <c r="E111" s="113">
        <f t="shared" si="4"/>
        <v>0</v>
      </c>
      <c r="F111" s="113">
        <f t="shared" si="4"/>
        <v>0</v>
      </c>
      <c r="G111" s="113">
        <f t="shared" si="4"/>
        <v>0</v>
      </c>
      <c r="H111" s="113">
        <f t="shared" si="4"/>
        <v>0</v>
      </c>
      <c r="I111" s="113">
        <f t="shared" si="4"/>
        <v>0</v>
      </c>
      <c r="J111" s="113">
        <f t="shared" si="4"/>
        <v>0</v>
      </c>
      <c r="K111" s="113">
        <f t="shared" si="4"/>
        <v>0</v>
      </c>
      <c r="L111" s="112"/>
      <c r="M111" s="113">
        <f>M109+M110</f>
        <v>0</v>
      </c>
      <c r="N111" s="113"/>
      <c r="O111" s="113"/>
      <c r="P111" s="112"/>
      <c r="Q111" s="113">
        <f>Q109</f>
        <v>0</v>
      </c>
      <c r="R111" s="115">
        <f>C111+D111+E111+F111+G111+H111+I111+J111+K111+L111+M111+N111+Q111+P111</f>
        <v>0</v>
      </c>
    </row>
    <row r="112" spans="1:18" s="155" customFormat="1" ht="9.75" customHeight="1" thickBot="1">
      <c r="A112" s="159"/>
      <c r="B112" s="160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2"/>
    </row>
    <row r="113" spans="1:18" s="166" customFormat="1" ht="13.5" customHeight="1">
      <c r="A113" s="163" t="s">
        <v>106</v>
      </c>
      <c r="B113" s="164"/>
      <c r="C113" s="165">
        <f aca="true" t="shared" si="5" ref="C113:R113">C35+C48+C63+C76+C96+C107+C111</f>
        <v>0</v>
      </c>
      <c r="D113" s="165">
        <f t="shared" si="5"/>
        <v>0</v>
      </c>
      <c r="E113" s="165">
        <f t="shared" si="5"/>
        <v>0</v>
      </c>
      <c r="F113" s="165">
        <f t="shared" si="5"/>
        <v>0</v>
      </c>
      <c r="G113" s="165">
        <f t="shared" si="5"/>
        <v>0</v>
      </c>
      <c r="H113" s="165">
        <f t="shared" si="5"/>
        <v>0</v>
      </c>
      <c r="I113" s="165">
        <f t="shared" si="5"/>
        <v>0</v>
      </c>
      <c r="J113" s="165">
        <f t="shared" si="5"/>
        <v>0</v>
      </c>
      <c r="K113" s="165">
        <f t="shared" si="5"/>
        <v>0</v>
      </c>
      <c r="L113" s="165">
        <f t="shared" si="5"/>
        <v>0</v>
      </c>
      <c r="M113" s="165">
        <f t="shared" si="5"/>
        <v>1100</v>
      </c>
      <c r="N113" s="165">
        <f t="shared" si="5"/>
        <v>0</v>
      </c>
      <c r="O113" s="165">
        <f t="shared" si="5"/>
        <v>0</v>
      </c>
      <c r="P113" s="165">
        <f t="shared" si="5"/>
        <v>0</v>
      </c>
      <c r="Q113" s="165">
        <f t="shared" si="5"/>
        <v>0</v>
      </c>
      <c r="R113" s="165">
        <f t="shared" si="5"/>
        <v>1100</v>
      </c>
    </row>
    <row r="114" spans="1:18" s="155" customFormat="1" ht="13.5" customHeight="1" thickBot="1">
      <c r="A114" s="167">
        <v>801</v>
      </c>
      <c r="B114" s="168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70">
        <f>C113+D113+E113+F113+G113+H113+I113+J113+K113+L113+M113+N113+O113+P113+Q113</f>
        <v>1100</v>
      </c>
    </row>
    <row r="115" spans="1:18" s="155" customFormat="1" ht="9.75" customHeight="1" thickBot="1">
      <c r="A115" s="171"/>
      <c r="B115" s="172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4"/>
    </row>
    <row r="116" spans="1:18" ht="12.75" customHeight="1">
      <c r="A116" s="87">
        <v>85403</v>
      </c>
      <c r="B116" s="118">
        <v>3020</v>
      </c>
      <c r="C116" s="119"/>
      <c r="D116" s="119"/>
      <c r="E116" s="120"/>
      <c r="F116" s="120"/>
      <c r="G116" s="120"/>
      <c r="H116" s="120"/>
      <c r="I116" s="119"/>
      <c r="J116" s="119"/>
      <c r="K116" s="119"/>
      <c r="L116" s="119"/>
      <c r="M116" s="121"/>
      <c r="N116" s="121"/>
      <c r="O116" s="121"/>
      <c r="P116" s="119"/>
      <c r="Q116" s="121"/>
      <c r="R116" s="94">
        <f aca="true" t="shared" si="6" ref="R116:R132">C116+D116+E116+F116+G116+H116+I116+J116+K116+L116+M116+N116+Q116+P116</f>
        <v>0</v>
      </c>
    </row>
    <row r="117" spans="1:18" ht="12.75" customHeight="1">
      <c r="A117" s="133"/>
      <c r="B117" s="99">
        <v>3110</v>
      </c>
      <c r="C117" s="100"/>
      <c r="D117" s="100"/>
      <c r="E117" s="101"/>
      <c r="F117" s="101"/>
      <c r="G117" s="101"/>
      <c r="H117" s="101"/>
      <c r="I117" s="100"/>
      <c r="J117" s="100"/>
      <c r="K117" s="100"/>
      <c r="L117" s="100"/>
      <c r="M117" s="147"/>
      <c r="N117" s="146"/>
      <c r="O117" s="146"/>
      <c r="P117" s="146"/>
      <c r="Q117" s="148"/>
      <c r="R117" s="94">
        <f t="shared" si="6"/>
        <v>0</v>
      </c>
    </row>
    <row r="118" spans="1:18" ht="12.75" customHeight="1">
      <c r="A118" s="133"/>
      <c r="B118" s="99">
        <v>3240</v>
      </c>
      <c r="C118" s="100"/>
      <c r="D118" s="100"/>
      <c r="E118" s="101"/>
      <c r="F118" s="101"/>
      <c r="G118" s="101"/>
      <c r="H118" s="101"/>
      <c r="I118" s="100"/>
      <c r="J118" s="100"/>
      <c r="K118" s="100"/>
      <c r="L118" s="100"/>
      <c r="M118" s="147"/>
      <c r="N118" s="143"/>
      <c r="O118" s="143"/>
      <c r="P118" s="143"/>
      <c r="Q118" s="143"/>
      <c r="R118" s="94">
        <f t="shared" si="6"/>
        <v>0</v>
      </c>
    </row>
    <row r="119" spans="1:18" ht="12.75" customHeight="1">
      <c r="A119" s="133" t="s">
        <v>107</v>
      </c>
      <c r="B119" s="98">
        <v>4010</v>
      </c>
      <c r="C119" s="89"/>
      <c r="D119" s="89"/>
      <c r="E119" s="91"/>
      <c r="F119" s="91"/>
      <c r="G119" s="91"/>
      <c r="H119" s="91"/>
      <c r="I119" s="89"/>
      <c r="J119" s="89"/>
      <c r="K119" s="89"/>
      <c r="L119" s="89"/>
      <c r="M119" s="146"/>
      <c r="N119" s="146"/>
      <c r="O119" s="146"/>
      <c r="P119" s="146"/>
      <c r="Q119" s="148"/>
      <c r="R119" s="94">
        <f t="shared" si="6"/>
        <v>0</v>
      </c>
    </row>
    <row r="120" spans="1:18" ht="12.75" customHeight="1">
      <c r="A120" s="97" t="s">
        <v>108</v>
      </c>
      <c r="B120" s="98">
        <v>4040</v>
      </c>
      <c r="C120" s="89"/>
      <c r="D120" s="89"/>
      <c r="E120" s="91"/>
      <c r="F120" s="91"/>
      <c r="G120" s="91"/>
      <c r="H120" s="91"/>
      <c r="I120" s="89"/>
      <c r="J120" s="89"/>
      <c r="K120" s="89"/>
      <c r="L120" s="89"/>
      <c r="M120" s="146"/>
      <c r="N120" s="123"/>
      <c r="O120" s="123"/>
      <c r="P120" s="123"/>
      <c r="Q120" s="123"/>
      <c r="R120" s="94">
        <f t="shared" si="6"/>
        <v>0</v>
      </c>
    </row>
    <row r="121" spans="1:18" ht="12.75" customHeight="1">
      <c r="A121" s="97" t="s">
        <v>109</v>
      </c>
      <c r="B121" s="98">
        <v>4110</v>
      </c>
      <c r="C121" s="89"/>
      <c r="D121" s="89"/>
      <c r="E121" s="91"/>
      <c r="F121" s="91"/>
      <c r="G121" s="91"/>
      <c r="H121" s="91"/>
      <c r="I121" s="89"/>
      <c r="J121" s="89"/>
      <c r="K121" s="89"/>
      <c r="L121" s="89"/>
      <c r="M121" s="146"/>
      <c r="N121" s="123"/>
      <c r="O121" s="123"/>
      <c r="P121" s="123"/>
      <c r="Q121" s="123"/>
      <c r="R121" s="94">
        <f t="shared" si="6"/>
        <v>0</v>
      </c>
    </row>
    <row r="122" spans="1:18" ht="12.75" customHeight="1">
      <c r="A122" s="97" t="s">
        <v>110</v>
      </c>
      <c r="B122" s="98">
        <v>4120</v>
      </c>
      <c r="C122" s="89"/>
      <c r="D122" s="89"/>
      <c r="E122" s="91"/>
      <c r="F122" s="91"/>
      <c r="G122" s="91"/>
      <c r="H122" s="91"/>
      <c r="I122" s="89"/>
      <c r="J122" s="89"/>
      <c r="K122" s="89"/>
      <c r="L122" s="89"/>
      <c r="M122" s="146"/>
      <c r="N122" s="123"/>
      <c r="O122" s="123"/>
      <c r="P122" s="123"/>
      <c r="Q122" s="123"/>
      <c r="R122" s="94">
        <f t="shared" si="6"/>
        <v>0</v>
      </c>
    </row>
    <row r="123" spans="1:18" ht="12.75" customHeight="1">
      <c r="A123" s="97"/>
      <c r="B123" s="98">
        <v>4130</v>
      </c>
      <c r="C123" s="89"/>
      <c r="D123" s="89"/>
      <c r="E123" s="91"/>
      <c r="F123" s="91"/>
      <c r="G123" s="91"/>
      <c r="H123" s="91"/>
      <c r="I123" s="89"/>
      <c r="J123" s="89"/>
      <c r="K123" s="89"/>
      <c r="L123" s="89"/>
      <c r="M123" s="146"/>
      <c r="N123" s="123"/>
      <c r="O123" s="123"/>
      <c r="P123" s="123"/>
      <c r="Q123" s="123"/>
      <c r="R123" s="94">
        <f t="shared" si="6"/>
        <v>0</v>
      </c>
    </row>
    <row r="124" spans="1:18" ht="12.75" customHeight="1">
      <c r="A124" s="97"/>
      <c r="B124" s="98">
        <v>4210</v>
      </c>
      <c r="C124" s="89"/>
      <c r="D124" s="89"/>
      <c r="E124" s="91"/>
      <c r="F124" s="91"/>
      <c r="G124" s="91"/>
      <c r="H124" s="91"/>
      <c r="I124" s="89"/>
      <c r="J124" s="89"/>
      <c r="K124" s="89"/>
      <c r="L124" s="89"/>
      <c r="M124" s="146"/>
      <c r="N124" s="123"/>
      <c r="O124" s="123"/>
      <c r="P124" s="123"/>
      <c r="Q124" s="123"/>
      <c r="R124" s="94">
        <f t="shared" si="6"/>
        <v>0</v>
      </c>
    </row>
    <row r="125" spans="1:18" ht="12.75" customHeight="1">
      <c r="A125" s="97"/>
      <c r="B125" s="98">
        <v>4220</v>
      </c>
      <c r="C125" s="89"/>
      <c r="D125" s="89"/>
      <c r="E125" s="91"/>
      <c r="F125" s="91"/>
      <c r="G125" s="91"/>
      <c r="H125" s="91"/>
      <c r="I125" s="89"/>
      <c r="J125" s="89"/>
      <c r="K125" s="89"/>
      <c r="L125" s="89"/>
      <c r="M125" s="146"/>
      <c r="N125" s="123"/>
      <c r="O125" s="123"/>
      <c r="P125" s="123"/>
      <c r="Q125" s="123"/>
      <c r="R125" s="94">
        <f t="shared" si="6"/>
        <v>0</v>
      </c>
    </row>
    <row r="126" spans="1:18" ht="12.75" customHeight="1">
      <c r="A126" s="97"/>
      <c r="B126" s="98">
        <v>4230</v>
      </c>
      <c r="C126" s="89"/>
      <c r="D126" s="89"/>
      <c r="E126" s="91"/>
      <c r="F126" s="91"/>
      <c r="G126" s="91"/>
      <c r="H126" s="91"/>
      <c r="I126" s="89"/>
      <c r="J126" s="89"/>
      <c r="K126" s="89"/>
      <c r="L126" s="89"/>
      <c r="M126" s="146"/>
      <c r="N126" s="123"/>
      <c r="O126" s="123"/>
      <c r="P126" s="123"/>
      <c r="Q126" s="123"/>
      <c r="R126" s="94">
        <f t="shared" si="6"/>
        <v>0</v>
      </c>
    </row>
    <row r="127" spans="1:18" ht="12.75" customHeight="1">
      <c r="A127" s="97"/>
      <c r="B127" s="98">
        <v>4240</v>
      </c>
      <c r="C127" s="89"/>
      <c r="D127" s="89"/>
      <c r="E127" s="91"/>
      <c r="F127" s="91"/>
      <c r="G127" s="91"/>
      <c r="H127" s="91"/>
      <c r="I127" s="89"/>
      <c r="J127" s="89"/>
      <c r="K127" s="89"/>
      <c r="L127" s="89"/>
      <c r="M127" s="146"/>
      <c r="N127" s="123"/>
      <c r="O127" s="123"/>
      <c r="P127" s="123"/>
      <c r="Q127" s="123"/>
      <c r="R127" s="94">
        <f t="shared" si="6"/>
        <v>0</v>
      </c>
    </row>
    <row r="128" spans="1:18" ht="12.75" customHeight="1">
      <c r="A128" s="97"/>
      <c r="B128" s="98">
        <v>4260</v>
      </c>
      <c r="C128" s="89"/>
      <c r="D128" s="89"/>
      <c r="E128" s="91"/>
      <c r="F128" s="91"/>
      <c r="G128" s="91"/>
      <c r="H128" s="91"/>
      <c r="I128" s="89"/>
      <c r="J128" s="89"/>
      <c r="K128" s="89"/>
      <c r="L128" s="89"/>
      <c r="M128" s="146"/>
      <c r="N128" s="123"/>
      <c r="O128" s="123"/>
      <c r="P128" s="123"/>
      <c r="Q128" s="123"/>
      <c r="R128" s="94">
        <f t="shared" si="6"/>
        <v>0</v>
      </c>
    </row>
    <row r="129" spans="1:18" ht="12.75" customHeight="1">
      <c r="A129" s="97"/>
      <c r="B129" s="98">
        <v>4270</v>
      </c>
      <c r="C129" s="89"/>
      <c r="D129" s="89"/>
      <c r="E129" s="91"/>
      <c r="F129" s="91"/>
      <c r="G129" s="91"/>
      <c r="H129" s="91"/>
      <c r="I129" s="89"/>
      <c r="J129" s="89"/>
      <c r="K129" s="89"/>
      <c r="L129" s="89"/>
      <c r="M129" s="146"/>
      <c r="N129" s="123"/>
      <c r="O129" s="123"/>
      <c r="P129" s="123"/>
      <c r="Q129" s="123"/>
      <c r="R129" s="94">
        <f t="shared" si="6"/>
        <v>0</v>
      </c>
    </row>
    <row r="130" spans="1:18" ht="12.75" customHeight="1">
      <c r="A130" s="97"/>
      <c r="B130" s="98">
        <v>4300</v>
      </c>
      <c r="C130" s="89"/>
      <c r="D130" s="89"/>
      <c r="E130" s="91"/>
      <c r="F130" s="91"/>
      <c r="G130" s="91"/>
      <c r="H130" s="91"/>
      <c r="I130" s="89"/>
      <c r="J130" s="89"/>
      <c r="K130" s="89"/>
      <c r="L130" s="89"/>
      <c r="M130" s="146"/>
      <c r="N130" s="123"/>
      <c r="O130" s="123"/>
      <c r="P130" s="123"/>
      <c r="Q130" s="123"/>
      <c r="R130" s="94">
        <f t="shared" si="6"/>
        <v>0</v>
      </c>
    </row>
    <row r="131" spans="1:18" ht="12.75" customHeight="1">
      <c r="A131" s="97"/>
      <c r="B131" s="98">
        <v>4410</v>
      </c>
      <c r="C131" s="89"/>
      <c r="D131" s="89"/>
      <c r="E131" s="91"/>
      <c r="F131" s="91"/>
      <c r="G131" s="91"/>
      <c r="H131" s="91"/>
      <c r="I131" s="89"/>
      <c r="J131" s="89"/>
      <c r="K131" s="89"/>
      <c r="L131" s="89"/>
      <c r="M131" s="146"/>
      <c r="N131" s="123"/>
      <c r="O131" s="123"/>
      <c r="P131" s="123"/>
      <c r="Q131" s="123"/>
      <c r="R131" s="94">
        <f t="shared" si="6"/>
        <v>0</v>
      </c>
    </row>
    <row r="132" spans="1:18" ht="12.75" customHeight="1" thickBot="1">
      <c r="A132" s="104"/>
      <c r="B132" s="105">
        <v>4440</v>
      </c>
      <c r="C132" s="106"/>
      <c r="D132" s="106"/>
      <c r="E132" s="107"/>
      <c r="F132" s="107"/>
      <c r="G132" s="107"/>
      <c r="H132" s="107"/>
      <c r="I132" s="106"/>
      <c r="J132" s="106"/>
      <c r="K132" s="106"/>
      <c r="L132" s="106"/>
      <c r="M132" s="175"/>
      <c r="N132" s="143"/>
      <c r="O132" s="143"/>
      <c r="P132" s="143"/>
      <c r="Q132" s="143"/>
      <c r="R132" s="94">
        <f t="shared" si="6"/>
        <v>0</v>
      </c>
    </row>
    <row r="133" spans="1:18" ht="11.25" hidden="1" thickBot="1">
      <c r="A133" s="176">
        <v>8231</v>
      </c>
      <c r="B133" s="118">
        <v>11</v>
      </c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21"/>
      <c r="N133" s="121"/>
      <c r="O133" s="121"/>
      <c r="P133" s="121"/>
      <c r="Q133" s="121"/>
      <c r="R133" s="94">
        <f aca="true" t="shared" si="7" ref="R133:R149">C133+D133+E133+G133+I133+J133+K133+L133+M133+N133+Q133</f>
        <v>0</v>
      </c>
    </row>
    <row r="134" spans="1:18" ht="11.25" hidden="1" thickBot="1">
      <c r="A134" s="97" t="s">
        <v>111</v>
      </c>
      <c r="B134" s="9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146"/>
      <c r="N134" s="123"/>
      <c r="O134" s="123"/>
      <c r="P134" s="123"/>
      <c r="Q134" s="123"/>
      <c r="R134" s="94">
        <f t="shared" si="7"/>
        <v>0</v>
      </c>
    </row>
    <row r="135" spans="1:18" ht="11.25" hidden="1" thickBot="1">
      <c r="A135" s="97" t="s">
        <v>112</v>
      </c>
      <c r="B135" s="9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146"/>
      <c r="N135" s="123"/>
      <c r="O135" s="123"/>
      <c r="P135" s="123"/>
      <c r="Q135" s="123"/>
      <c r="R135" s="94">
        <f t="shared" si="7"/>
        <v>0</v>
      </c>
    </row>
    <row r="136" spans="1:18" ht="11.25" hidden="1" thickBot="1">
      <c r="A136" s="104" t="s">
        <v>113</v>
      </c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75"/>
      <c r="N136" s="143"/>
      <c r="O136" s="143"/>
      <c r="P136" s="143"/>
      <c r="Q136" s="143"/>
      <c r="R136" s="94">
        <f t="shared" si="7"/>
        <v>0</v>
      </c>
    </row>
    <row r="137" spans="1:18" ht="11.25" hidden="1" thickBot="1">
      <c r="A137" s="176">
        <v>8232</v>
      </c>
      <c r="B137" s="118">
        <v>11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21"/>
      <c r="N137" s="121"/>
      <c r="O137" s="121"/>
      <c r="P137" s="121"/>
      <c r="Q137" s="121"/>
      <c r="R137" s="94">
        <f t="shared" si="7"/>
        <v>0</v>
      </c>
    </row>
    <row r="138" spans="1:18" ht="11.25" hidden="1" thickBot="1">
      <c r="A138" s="97" t="s">
        <v>114</v>
      </c>
      <c r="B138" s="9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146"/>
      <c r="N138" s="123"/>
      <c r="O138" s="123"/>
      <c r="P138" s="123"/>
      <c r="Q138" s="123"/>
      <c r="R138" s="94">
        <f t="shared" si="7"/>
        <v>0</v>
      </c>
    </row>
    <row r="139" spans="1:18" ht="11.25" hidden="1" thickBot="1">
      <c r="A139" s="97" t="s">
        <v>115</v>
      </c>
      <c r="B139" s="9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146"/>
      <c r="N139" s="123"/>
      <c r="O139" s="123"/>
      <c r="P139" s="123"/>
      <c r="Q139" s="123"/>
      <c r="R139" s="94">
        <f t="shared" si="7"/>
        <v>0</v>
      </c>
    </row>
    <row r="140" spans="1:18" ht="11.25" hidden="1" thickBot="1">
      <c r="A140" s="104" t="s">
        <v>116</v>
      </c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75"/>
      <c r="N140" s="143"/>
      <c r="O140" s="143"/>
      <c r="P140" s="143"/>
      <c r="Q140" s="143"/>
      <c r="R140" s="94">
        <f t="shared" si="7"/>
        <v>0</v>
      </c>
    </row>
    <row r="141" spans="1:18" ht="11.25" hidden="1" thickBot="1">
      <c r="A141" s="176">
        <v>8241</v>
      </c>
      <c r="B141" s="118">
        <v>11</v>
      </c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21"/>
      <c r="N141" s="121"/>
      <c r="O141" s="121"/>
      <c r="P141" s="121"/>
      <c r="Q141" s="121"/>
      <c r="R141" s="94">
        <f t="shared" si="7"/>
        <v>0</v>
      </c>
    </row>
    <row r="142" spans="1:18" ht="11.25" hidden="1" thickBot="1">
      <c r="A142" s="97" t="s">
        <v>117</v>
      </c>
      <c r="B142" s="9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146"/>
      <c r="N142" s="123"/>
      <c r="O142" s="123"/>
      <c r="P142" s="123"/>
      <c r="Q142" s="123"/>
      <c r="R142" s="94">
        <f t="shared" si="7"/>
        <v>0</v>
      </c>
    </row>
    <row r="143" spans="1:18" ht="11.25" hidden="1" thickBot="1">
      <c r="A143" s="97" t="s">
        <v>118</v>
      </c>
      <c r="B143" s="9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146"/>
      <c r="N143" s="123"/>
      <c r="O143" s="123"/>
      <c r="P143" s="123"/>
      <c r="Q143" s="123"/>
      <c r="R143" s="94">
        <f t="shared" si="7"/>
        <v>0</v>
      </c>
    </row>
    <row r="144" spans="1:18" ht="11.25" hidden="1" thickBot="1">
      <c r="A144" s="97" t="s">
        <v>119</v>
      </c>
      <c r="B144" s="9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146"/>
      <c r="N144" s="123"/>
      <c r="O144" s="123"/>
      <c r="P144" s="123"/>
      <c r="Q144" s="123"/>
      <c r="R144" s="94">
        <f t="shared" si="7"/>
        <v>0</v>
      </c>
    </row>
    <row r="145" spans="1:18" ht="11.25" hidden="1" thickBot="1">
      <c r="A145" s="104" t="s">
        <v>120</v>
      </c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75"/>
      <c r="N145" s="143"/>
      <c r="O145" s="143"/>
      <c r="P145" s="143"/>
      <c r="Q145" s="143"/>
      <c r="R145" s="94">
        <f t="shared" si="7"/>
        <v>0</v>
      </c>
    </row>
    <row r="146" spans="1:18" ht="11.25" hidden="1" thickBot="1">
      <c r="A146" s="176">
        <v>8242</v>
      </c>
      <c r="B146" s="118">
        <v>11</v>
      </c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21"/>
      <c r="N146" s="121"/>
      <c r="O146" s="121"/>
      <c r="P146" s="121"/>
      <c r="Q146" s="121"/>
      <c r="R146" s="94">
        <f t="shared" si="7"/>
        <v>0</v>
      </c>
    </row>
    <row r="147" spans="1:18" ht="11.25" hidden="1" thickBot="1">
      <c r="A147" s="97" t="s">
        <v>121</v>
      </c>
      <c r="B147" s="9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146"/>
      <c r="N147" s="123"/>
      <c r="O147" s="123"/>
      <c r="P147" s="123"/>
      <c r="Q147" s="123"/>
      <c r="R147" s="94">
        <f t="shared" si="7"/>
        <v>0</v>
      </c>
    </row>
    <row r="148" spans="1:18" ht="11.25" hidden="1" thickBot="1">
      <c r="A148" s="97" t="s">
        <v>122</v>
      </c>
      <c r="B148" s="9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146"/>
      <c r="N148" s="123"/>
      <c r="O148" s="123"/>
      <c r="P148" s="123"/>
      <c r="Q148" s="123"/>
      <c r="R148" s="94">
        <f t="shared" si="7"/>
        <v>0</v>
      </c>
    </row>
    <row r="149" spans="1:18" ht="11.25" hidden="1" thickBot="1">
      <c r="A149" s="104" t="s">
        <v>123</v>
      </c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75"/>
      <c r="N149" s="143"/>
      <c r="O149" s="143"/>
      <c r="P149" s="143"/>
      <c r="Q149" s="143"/>
      <c r="R149" s="145">
        <f t="shared" si="7"/>
        <v>0</v>
      </c>
    </row>
    <row r="150" spans="1:18" s="116" customFormat="1" ht="14.25" customHeight="1" thickBot="1">
      <c r="A150" s="177" t="s">
        <v>96</v>
      </c>
      <c r="B150" s="111"/>
      <c r="C150" s="112"/>
      <c r="D150" s="112"/>
      <c r="E150" s="112">
        <f>SUM(E116:E149)</f>
        <v>0</v>
      </c>
      <c r="F150" s="112"/>
      <c r="G150" s="112">
        <f>SUM(G116:G149)</f>
        <v>0</v>
      </c>
      <c r="H150" s="112"/>
      <c r="I150" s="112"/>
      <c r="J150" s="112"/>
      <c r="K150" s="112"/>
      <c r="L150" s="112"/>
      <c r="M150" s="112"/>
      <c r="N150" s="112"/>
      <c r="O150" s="114"/>
      <c r="P150" s="112"/>
      <c r="Q150" s="138"/>
      <c r="R150" s="115">
        <f aca="true" t="shared" si="8" ref="R150:R179">C150+D150+E150+F150+G150+H150+I150+J150+K150+L150+M150+N150+Q150+P150</f>
        <v>0</v>
      </c>
    </row>
    <row r="151" spans="1:18" ht="12.75" customHeight="1">
      <c r="A151" s="87">
        <v>85406</v>
      </c>
      <c r="B151" s="118">
        <v>3020</v>
      </c>
      <c r="C151" s="119"/>
      <c r="D151" s="119"/>
      <c r="E151" s="120"/>
      <c r="F151" s="120"/>
      <c r="G151" s="120"/>
      <c r="H151" s="120"/>
      <c r="I151" s="120"/>
      <c r="J151" s="120"/>
      <c r="K151" s="119"/>
      <c r="L151" s="119"/>
      <c r="M151" s="121"/>
      <c r="N151" s="121"/>
      <c r="O151" s="121"/>
      <c r="P151" s="121"/>
      <c r="Q151" s="141"/>
      <c r="R151" s="94">
        <f t="shared" si="8"/>
        <v>0</v>
      </c>
    </row>
    <row r="152" spans="1:18" ht="12.75" customHeight="1">
      <c r="A152" s="95"/>
      <c r="B152" s="88">
        <v>4010</v>
      </c>
      <c r="C152" s="96"/>
      <c r="D152" s="96"/>
      <c r="E152" s="90"/>
      <c r="F152" s="90"/>
      <c r="G152" s="90"/>
      <c r="H152" s="90"/>
      <c r="I152" s="90"/>
      <c r="J152" s="90"/>
      <c r="K152" s="96"/>
      <c r="L152" s="96"/>
      <c r="M152" s="123"/>
      <c r="N152" s="123"/>
      <c r="O152" s="123"/>
      <c r="P152" s="123"/>
      <c r="Q152" s="123"/>
      <c r="R152" s="94">
        <f t="shared" si="8"/>
        <v>0</v>
      </c>
    </row>
    <row r="153" spans="1:18" ht="12.75" customHeight="1">
      <c r="A153" s="97"/>
      <c r="B153" s="98">
        <v>4040</v>
      </c>
      <c r="C153" s="89"/>
      <c r="D153" s="89"/>
      <c r="E153" s="91"/>
      <c r="F153" s="91"/>
      <c r="G153" s="91"/>
      <c r="H153" s="91"/>
      <c r="I153" s="91"/>
      <c r="J153" s="91"/>
      <c r="K153" s="89"/>
      <c r="L153" s="89"/>
      <c r="M153" s="146"/>
      <c r="N153" s="123"/>
      <c r="O153" s="123"/>
      <c r="P153" s="123"/>
      <c r="Q153" s="123"/>
      <c r="R153" s="94">
        <f t="shared" si="8"/>
        <v>0</v>
      </c>
    </row>
    <row r="154" spans="1:18" ht="12.75" customHeight="1">
      <c r="A154" s="97" t="s">
        <v>124</v>
      </c>
      <c r="B154" s="98">
        <v>4110</v>
      </c>
      <c r="C154" s="89"/>
      <c r="D154" s="89"/>
      <c r="E154" s="91"/>
      <c r="F154" s="91"/>
      <c r="G154" s="91"/>
      <c r="H154" s="91"/>
      <c r="I154" s="91"/>
      <c r="J154" s="91"/>
      <c r="K154" s="89"/>
      <c r="L154" s="89"/>
      <c r="M154" s="146"/>
      <c r="N154" s="123"/>
      <c r="O154" s="123"/>
      <c r="P154" s="123"/>
      <c r="Q154" s="123"/>
      <c r="R154" s="94">
        <f t="shared" si="8"/>
        <v>0</v>
      </c>
    </row>
    <row r="155" spans="1:18" ht="12.75" customHeight="1">
      <c r="A155" s="97" t="s">
        <v>125</v>
      </c>
      <c r="B155" s="98">
        <v>4120</v>
      </c>
      <c r="C155" s="89"/>
      <c r="D155" s="89"/>
      <c r="E155" s="91"/>
      <c r="F155" s="91"/>
      <c r="G155" s="91"/>
      <c r="H155" s="91"/>
      <c r="I155" s="91"/>
      <c r="J155" s="91"/>
      <c r="K155" s="89"/>
      <c r="L155" s="89"/>
      <c r="M155" s="146"/>
      <c r="N155" s="123"/>
      <c r="O155" s="123"/>
      <c r="P155" s="123"/>
      <c r="Q155" s="123"/>
      <c r="R155" s="94">
        <f t="shared" si="8"/>
        <v>0</v>
      </c>
    </row>
    <row r="156" spans="1:18" ht="12.75" customHeight="1">
      <c r="A156" s="97" t="s">
        <v>126</v>
      </c>
      <c r="B156" s="98">
        <v>4210</v>
      </c>
      <c r="C156" s="89"/>
      <c r="D156" s="89"/>
      <c r="E156" s="91"/>
      <c r="F156" s="91"/>
      <c r="G156" s="91"/>
      <c r="H156" s="91"/>
      <c r="I156" s="91"/>
      <c r="J156" s="91"/>
      <c r="K156" s="89"/>
      <c r="L156" s="89"/>
      <c r="M156" s="146"/>
      <c r="N156" s="123"/>
      <c r="O156" s="123"/>
      <c r="P156" s="123"/>
      <c r="Q156" s="123"/>
      <c r="R156" s="94">
        <f t="shared" si="8"/>
        <v>0</v>
      </c>
    </row>
    <row r="157" spans="1:18" ht="12.75" customHeight="1">
      <c r="A157" s="97" t="s">
        <v>127</v>
      </c>
      <c r="B157" s="98">
        <v>4240</v>
      </c>
      <c r="C157" s="89"/>
      <c r="D157" s="89"/>
      <c r="E157" s="91"/>
      <c r="F157" s="91"/>
      <c r="G157" s="91"/>
      <c r="H157" s="91"/>
      <c r="I157" s="91"/>
      <c r="J157" s="91"/>
      <c r="K157" s="89"/>
      <c r="L157" s="89"/>
      <c r="M157" s="146"/>
      <c r="N157" s="123"/>
      <c r="O157" s="123"/>
      <c r="P157" s="123"/>
      <c r="Q157" s="123"/>
      <c r="R157" s="94">
        <f t="shared" si="8"/>
        <v>0</v>
      </c>
    </row>
    <row r="158" spans="1:18" ht="12.75" customHeight="1">
      <c r="A158" s="97" t="s">
        <v>128</v>
      </c>
      <c r="B158" s="98">
        <v>4260</v>
      </c>
      <c r="C158" s="89"/>
      <c r="D158" s="89"/>
      <c r="E158" s="91"/>
      <c r="F158" s="91"/>
      <c r="G158" s="91"/>
      <c r="H158" s="91"/>
      <c r="I158" s="91"/>
      <c r="J158" s="91"/>
      <c r="K158" s="89"/>
      <c r="L158" s="89"/>
      <c r="M158" s="146"/>
      <c r="N158" s="123"/>
      <c r="O158" s="123"/>
      <c r="P158" s="123"/>
      <c r="Q158" s="123"/>
      <c r="R158" s="94">
        <f t="shared" si="8"/>
        <v>0</v>
      </c>
    </row>
    <row r="159" spans="1:18" ht="12.75" customHeight="1">
      <c r="A159" s="133" t="s">
        <v>129</v>
      </c>
      <c r="B159" s="98">
        <v>4270</v>
      </c>
      <c r="C159" s="89"/>
      <c r="D159" s="89"/>
      <c r="E159" s="91"/>
      <c r="F159" s="91"/>
      <c r="G159" s="91"/>
      <c r="H159" s="91"/>
      <c r="I159" s="91"/>
      <c r="J159" s="91"/>
      <c r="K159" s="89"/>
      <c r="L159" s="89"/>
      <c r="M159" s="146"/>
      <c r="N159" s="123"/>
      <c r="O159" s="123"/>
      <c r="P159" s="123"/>
      <c r="Q159" s="123"/>
      <c r="R159" s="94">
        <f t="shared" si="8"/>
        <v>0</v>
      </c>
    </row>
    <row r="160" spans="1:18" ht="12.75" customHeight="1">
      <c r="A160" s="133"/>
      <c r="B160" s="98">
        <v>4280</v>
      </c>
      <c r="C160" s="89"/>
      <c r="D160" s="89"/>
      <c r="E160" s="91"/>
      <c r="F160" s="91"/>
      <c r="G160" s="91"/>
      <c r="H160" s="91"/>
      <c r="I160" s="91"/>
      <c r="J160" s="91"/>
      <c r="K160" s="89"/>
      <c r="L160" s="89"/>
      <c r="M160" s="146"/>
      <c r="N160" s="123"/>
      <c r="O160" s="123"/>
      <c r="P160" s="123"/>
      <c r="Q160" s="123"/>
      <c r="R160" s="94">
        <f t="shared" si="8"/>
        <v>0</v>
      </c>
    </row>
    <row r="161" spans="1:18" ht="12.75" customHeight="1">
      <c r="A161" s="97"/>
      <c r="B161" s="98">
        <v>4300</v>
      </c>
      <c r="C161" s="89"/>
      <c r="D161" s="89"/>
      <c r="E161" s="91"/>
      <c r="F161" s="91"/>
      <c r="G161" s="91"/>
      <c r="H161" s="91"/>
      <c r="I161" s="91"/>
      <c r="J161" s="91"/>
      <c r="K161" s="89"/>
      <c r="L161" s="89"/>
      <c r="M161" s="146"/>
      <c r="N161" s="123"/>
      <c r="O161" s="123"/>
      <c r="P161" s="123"/>
      <c r="Q161" s="123"/>
      <c r="R161" s="94">
        <f t="shared" si="8"/>
        <v>0</v>
      </c>
    </row>
    <row r="162" spans="1:18" ht="12.75" customHeight="1">
      <c r="A162" s="133"/>
      <c r="B162" s="98">
        <v>4410</v>
      </c>
      <c r="C162" s="89"/>
      <c r="D162" s="89"/>
      <c r="E162" s="91"/>
      <c r="F162" s="91"/>
      <c r="G162" s="91"/>
      <c r="H162" s="91"/>
      <c r="I162" s="91"/>
      <c r="J162" s="91"/>
      <c r="K162" s="89"/>
      <c r="L162" s="89"/>
      <c r="M162" s="146"/>
      <c r="N162" s="123"/>
      <c r="O162" s="123"/>
      <c r="P162" s="123"/>
      <c r="Q162" s="123"/>
      <c r="R162" s="94">
        <f t="shared" si="8"/>
        <v>0</v>
      </c>
    </row>
    <row r="163" spans="1:18" ht="12.75" customHeight="1">
      <c r="A163" s="133"/>
      <c r="B163" s="98">
        <v>4430</v>
      </c>
      <c r="C163" s="89"/>
      <c r="D163" s="89"/>
      <c r="E163" s="91"/>
      <c r="F163" s="91"/>
      <c r="G163" s="91"/>
      <c r="H163" s="91"/>
      <c r="I163" s="91"/>
      <c r="J163" s="91"/>
      <c r="K163" s="89"/>
      <c r="L163" s="89"/>
      <c r="M163" s="146"/>
      <c r="N163" s="123"/>
      <c r="O163" s="123"/>
      <c r="P163" s="123"/>
      <c r="Q163" s="123"/>
      <c r="R163" s="142">
        <f t="shared" si="8"/>
        <v>0</v>
      </c>
    </row>
    <row r="164" spans="1:18" ht="12.75" customHeight="1">
      <c r="A164" s="97"/>
      <c r="B164" s="98">
        <v>4440</v>
      </c>
      <c r="C164" s="89"/>
      <c r="D164" s="89"/>
      <c r="E164" s="91"/>
      <c r="F164" s="91"/>
      <c r="G164" s="91"/>
      <c r="H164" s="91"/>
      <c r="I164" s="91"/>
      <c r="J164" s="91"/>
      <c r="K164" s="89"/>
      <c r="L164" s="89"/>
      <c r="M164" s="146"/>
      <c r="N164" s="146"/>
      <c r="O164" s="146"/>
      <c r="P164" s="146"/>
      <c r="Q164" s="146"/>
      <c r="R164" s="178">
        <f t="shared" si="8"/>
        <v>0</v>
      </c>
    </row>
    <row r="165" spans="1:18" ht="12.75" customHeight="1" thickBot="1">
      <c r="A165" s="122"/>
      <c r="B165" s="157">
        <v>6060</v>
      </c>
      <c r="C165" s="140"/>
      <c r="D165" s="140"/>
      <c r="E165" s="158"/>
      <c r="F165" s="158"/>
      <c r="G165" s="158"/>
      <c r="H165" s="158"/>
      <c r="I165" s="158"/>
      <c r="J165" s="158"/>
      <c r="K165" s="140"/>
      <c r="L165" s="140"/>
      <c r="M165" s="143"/>
      <c r="N165" s="143"/>
      <c r="O165" s="143"/>
      <c r="P165" s="143"/>
      <c r="Q165" s="143"/>
      <c r="R165" s="94">
        <f t="shared" si="8"/>
        <v>0</v>
      </c>
    </row>
    <row r="166" spans="1:18" s="116" customFormat="1" ht="11.25" thickBot="1">
      <c r="A166" s="110" t="s">
        <v>10</v>
      </c>
      <c r="B166" s="111"/>
      <c r="C166" s="112"/>
      <c r="D166" s="112"/>
      <c r="E166" s="112"/>
      <c r="F166" s="112">
        <f>SUM(F151:F164)</f>
        <v>0</v>
      </c>
      <c r="G166" s="112"/>
      <c r="H166" s="112">
        <f>SUM(H151:H165)</f>
        <v>0</v>
      </c>
      <c r="I166" s="112"/>
      <c r="J166" s="112"/>
      <c r="K166" s="112"/>
      <c r="L166" s="112"/>
      <c r="M166" s="112"/>
      <c r="N166" s="112"/>
      <c r="O166" s="112"/>
      <c r="P166" s="112"/>
      <c r="Q166" s="138"/>
      <c r="R166" s="115">
        <f t="shared" si="8"/>
        <v>0</v>
      </c>
    </row>
    <row r="167" spans="1:18" ht="12.75" customHeight="1">
      <c r="A167" s="117">
        <v>85410</v>
      </c>
      <c r="B167" s="98">
        <v>3020</v>
      </c>
      <c r="C167" s="91"/>
      <c r="D167" s="91"/>
      <c r="E167" s="91"/>
      <c r="F167" s="91"/>
      <c r="G167" s="91"/>
      <c r="H167" s="91"/>
      <c r="I167" s="91"/>
      <c r="J167" s="91"/>
      <c r="K167" s="120"/>
      <c r="L167" s="120"/>
      <c r="M167" s="120"/>
      <c r="N167" s="121"/>
      <c r="O167" s="121"/>
      <c r="P167" s="121"/>
      <c r="Q167" s="179"/>
      <c r="R167" s="94">
        <f t="shared" si="8"/>
        <v>0</v>
      </c>
    </row>
    <row r="168" spans="1:18" ht="12.75" customHeight="1">
      <c r="A168" s="95"/>
      <c r="B168" s="88">
        <v>4010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123"/>
      <c r="O168" s="123"/>
      <c r="P168" s="123"/>
      <c r="Q168" s="93"/>
      <c r="R168" s="94">
        <f t="shared" si="8"/>
        <v>0</v>
      </c>
    </row>
    <row r="169" spans="1:18" ht="12.75" customHeight="1">
      <c r="A169" s="97"/>
      <c r="B169" s="98">
        <v>4040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123"/>
      <c r="O169" s="123"/>
      <c r="P169" s="123"/>
      <c r="Q169" s="93"/>
      <c r="R169" s="94">
        <f t="shared" si="8"/>
        <v>0</v>
      </c>
    </row>
    <row r="170" spans="1:18" ht="12.75" customHeight="1">
      <c r="A170" s="97"/>
      <c r="B170" s="98">
        <v>4110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123"/>
      <c r="O170" s="123"/>
      <c r="P170" s="123"/>
      <c r="Q170" s="93"/>
      <c r="R170" s="94">
        <f t="shared" si="8"/>
        <v>0</v>
      </c>
    </row>
    <row r="171" spans="1:18" ht="12.75" customHeight="1">
      <c r="A171" s="133"/>
      <c r="B171" s="99">
        <v>4120</v>
      </c>
      <c r="C171" s="101"/>
      <c r="D171" s="101"/>
      <c r="E171" s="101"/>
      <c r="F171" s="101"/>
      <c r="G171" s="101"/>
      <c r="H171" s="101"/>
      <c r="I171" s="101"/>
      <c r="J171" s="101"/>
      <c r="K171" s="91"/>
      <c r="L171" s="101"/>
      <c r="M171" s="101"/>
      <c r="N171" s="146"/>
      <c r="O171" s="146"/>
      <c r="P171" s="146"/>
      <c r="Q171" s="103"/>
      <c r="R171" s="94">
        <f t="shared" si="8"/>
        <v>0</v>
      </c>
    </row>
    <row r="172" spans="1:18" ht="12.75" customHeight="1">
      <c r="A172" s="97" t="s">
        <v>130</v>
      </c>
      <c r="B172" s="98">
        <v>4210</v>
      </c>
      <c r="C172" s="91"/>
      <c r="D172" s="91"/>
      <c r="E172" s="91"/>
      <c r="F172" s="91"/>
      <c r="G172" s="91"/>
      <c r="H172" s="91"/>
      <c r="I172" s="91">
        <v>531</v>
      </c>
      <c r="J172" s="91"/>
      <c r="K172" s="91"/>
      <c r="L172" s="91"/>
      <c r="M172" s="91"/>
      <c r="N172" s="123"/>
      <c r="O172" s="123"/>
      <c r="P172" s="123"/>
      <c r="Q172" s="93">
        <v>2926</v>
      </c>
      <c r="R172" s="94">
        <f t="shared" si="8"/>
        <v>3457</v>
      </c>
    </row>
    <row r="173" spans="1:18" ht="12.75" customHeight="1">
      <c r="A173" s="97" t="s">
        <v>131</v>
      </c>
      <c r="B173" s="98">
        <v>4240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123"/>
      <c r="O173" s="123"/>
      <c r="P173" s="123"/>
      <c r="Q173" s="93"/>
      <c r="R173" s="94">
        <f t="shared" si="8"/>
        <v>0</v>
      </c>
    </row>
    <row r="174" spans="1:18" ht="12.75" customHeight="1">
      <c r="A174" s="97" t="s">
        <v>132</v>
      </c>
      <c r="B174" s="98">
        <v>4260</v>
      </c>
      <c r="C174" s="91"/>
      <c r="D174" s="91"/>
      <c r="E174" s="91"/>
      <c r="F174" s="91"/>
      <c r="G174" s="91"/>
      <c r="H174" s="91"/>
      <c r="I174" s="91">
        <v>89</v>
      </c>
      <c r="J174" s="91"/>
      <c r="K174" s="91"/>
      <c r="L174" s="91"/>
      <c r="M174" s="91"/>
      <c r="N174" s="123"/>
      <c r="O174" s="123"/>
      <c r="P174" s="123"/>
      <c r="Q174" s="93"/>
      <c r="R174" s="94">
        <f t="shared" si="8"/>
        <v>89</v>
      </c>
    </row>
    <row r="175" spans="1:18" ht="12.75" customHeight="1">
      <c r="A175" s="97"/>
      <c r="B175" s="98">
        <v>4270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123"/>
      <c r="O175" s="123"/>
      <c r="P175" s="123"/>
      <c r="Q175" s="93"/>
      <c r="R175" s="94">
        <f t="shared" si="8"/>
        <v>0</v>
      </c>
    </row>
    <row r="176" spans="1:18" ht="12.75" customHeight="1">
      <c r="A176" s="97"/>
      <c r="B176" s="98">
        <v>4300</v>
      </c>
      <c r="C176" s="91"/>
      <c r="D176" s="91"/>
      <c r="E176" s="91"/>
      <c r="F176" s="91"/>
      <c r="G176" s="91"/>
      <c r="H176" s="91"/>
      <c r="I176" s="91">
        <v>28</v>
      </c>
      <c r="J176" s="91"/>
      <c r="K176" s="91"/>
      <c r="L176" s="91"/>
      <c r="M176" s="91"/>
      <c r="N176" s="123"/>
      <c r="O176" s="123"/>
      <c r="P176" s="123"/>
      <c r="Q176" s="93"/>
      <c r="R176" s="94">
        <f t="shared" si="8"/>
        <v>28</v>
      </c>
    </row>
    <row r="177" spans="1:18" ht="12.75" customHeight="1">
      <c r="A177" s="97"/>
      <c r="B177" s="98">
        <v>4410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3"/>
      <c r="O177" s="93"/>
      <c r="P177" s="93"/>
      <c r="Q177" s="93"/>
      <c r="R177" s="94">
        <f t="shared" si="8"/>
        <v>0</v>
      </c>
    </row>
    <row r="178" spans="1:18" ht="12.75" customHeight="1">
      <c r="A178" s="97"/>
      <c r="B178" s="98">
        <v>4430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123"/>
      <c r="O178" s="123"/>
      <c r="P178" s="123"/>
      <c r="Q178" s="93"/>
      <c r="R178" s="94">
        <f t="shared" si="8"/>
        <v>0</v>
      </c>
    </row>
    <row r="179" spans="1:18" ht="12.75" customHeight="1" thickBot="1">
      <c r="A179" s="133"/>
      <c r="B179" s="99">
        <v>4440</v>
      </c>
      <c r="C179" s="101"/>
      <c r="D179" s="101"/>
      <c r="E179" s="101"/>
      <c r="F179" s="101"/>
      <c r="G179" s="101"/>
      <c r="H179" s="101"/>
      <c r="I179" s="101"/>
      <c r="J179" s="101"/>
      <c r="K179" s="158"/>
      <c r="L179" s="101"/>
      <c r="M179" s="101"/>
      <c r="N179" s="123"/>
      <c r="O179" s="123"/>
      <c r="P179" s="123"/>
      <c r="Q179" s="93"/>
      <c r="R179" s="94">
        <f t="shared" si="8"/>
        <v>0</v>
      </c>
    </row>
    <row r="180" spans="1:18" ht="11.25" hidden="1" thickBot="1">
      <c r="A180" s="95">
        <v>7961</v>
      </c>
      <c r="B180" s="88">
        <v>11</v>
      </c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123"/>
      <c r="O180" s="123"/>
      <c r="P180" s="123"/>
      <c r="Q180" s="123"/>
      <c r="R180" s="142">
        <f>C180+D180+E180+G180+I180+J180+K180+L180+M180+N180+Q180</f>
        <v>0</v>
      </c>
    </row>
    <row r="181" spans="1:18" ht="11.25" hidden="1" thickBot="1">
      <c r="A181" s="97" t="s">
        <v>133</v>
      </c>
      <c r="B181" s="9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123"/>
      <c r="O181" s="123"/>
      <c r="P181" s="123"/>
      <c r="Q181" s="123"/>
      <c r="R181" s="94">
        <f>C181+D181+E181+G181+I181+J181+K181+L181+M181+N181+Q181</f>
        <v>0</v>
      </c>
    </row>
    <row r="182" spans="1:18" ht="11.25" hidden="1" thickBot="1">
      <c r="A182" s="97" t="s">
        <v>134</v>
      </c>
      <c r="B182" s="9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123"/>
      <c r="O182" s="123"/>
      <c r="P182" s="123"/>
      <c r="Q182" s="123"/>
      <c r="R182" s="94">
        <f>C182+D182+E182+G182+I182+J182+K182+L182+M182+N182+Q182</f>
        <v>0</v>
      </c>
    </row>
    <row r="183" spans="1:18" ht="11.25" hidden="1" thickBot="1">
      <c r="A183" s="104" t="s">
        <v>135</v>
      </c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43"/>
      <c r="O183" s="143"/>
      <c r="P183" s="143"/>
      <c r="Q183" s="143"/>
      <c r="R183" s="145">
        <f>C183+D183+E183+G183+I183+J183+K183+L183+M183+N183+Q183</f>
        <v>0</v>
      </c>
    </row>
    <row r="184" spans="1:18" s="149" customFormat="1" ht="13.5" customHeight="1" thickBot="1">
      <c r="A184" s="110" t="s">
        <v>10</v>
      </c>
      <c r="B184" s="111"/>
      <c r="C184" s="112"/>
      <c r="D184" s="112"/>
      <c r="E184" s="112"/>
      <c r="F184" s="112"/>
      <c r="G184" s="112"/>
      <c r="H184" s="112"/>
      <c r="I184" s="112">
        <f>SUM(I167:I183)</f>
        <v>648</v>
      </c>
      <c r="J184" s="112">
        <f>SUM(J167:J183)</f>
        <v>0</v>
      </c>
      <c r="K184" s="112"/>
      <c r="L184" s="112"/>
      <c r="M184" s="113">
        <f>SUM(M167:M183)</f>
        <v>0</v>
      </c>
      <c r="N184" s="112"/>
      <c r="O184" s="114"/>
      <c r="P184" s="137"/>
      <c r="Q184" s="138">
        <f>SUM(Q167:Q183)</f>
        <v>2926</v>
      </c>
      <c r="R184" s="115">
        <f>C184+D184+E184+F184+G184+H184+I184+J184+K184+L184+M184+N184+Q184+P184</f>
        <v>3574</v>
      </c>
    </row>
    <row r="185" spans="1:18" s="155" customFormat="1" ht="13.5" customHeight="1">
      <c r="A185" s="180">
        <v>85415</v>
      </c>
      <c r="B185" s="157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44"/>
      <c r="N185" s="153"/>
      <c r="O185" s="153"/>
      <c r="P185" s="152"/>
      <c r="Q185" s="181"/>
      <c r="R185" s="182"/>
    </row>
    <row r="186" spans="1:18" s="155" customFormat="1" ht="13.5" customHeight="1">
      <c r="A186" s="183" t="s">
        <v>136</v>
      </c>
      <c r="B186" s="98">
        <v>3240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2"/>
      <c r="N186" s="91"/>
      <c r="O186" s="91"/>
      <c r="P186" s="91"/>
      <c r="Q186" s="103"/>
      <c r="R186" s="94">
        <f>C186+D186+E186+F186+G186+H186+I186+J186+K186+L186+M186+N186+Q186+P186</f>
        <v>0</v>
      </c>
    </row>
    <row r="187" spans="1:18" s="155" customFormat="1" ht="13.5" customHeight="1" thickBot="1">
      <c r="A187" s="184" t="s">
        <v>115</v>
      </c>
      <c r="B187" s="99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2"/>
      <c r="N187" s="101"/>
      <c r="O187" s="101"/>
      <c r="P187" s="101"/>
      <c r="Q187" s="102"/>
      <c r="R187" s="185"/>
    </row>
    <row r="188" spans="1:18" s="149" customFormat="1" ht="13.5" customHeight="1" thickBot="1">
      <c r="A188" s="110" t="s">
        <v>96</v>
      </c>
      <c r="B188" s="111"/>
      <c r="C188" s="112">
        <f>C186</f>
        <v>0</v>
      </c>
      <c r="D188" s="112">
        <f>D186</f>
        <v>0</v>
      </c>
      <c r="E188" s="112"/>
      <c r="F188" s="112"/>
      <c r="G188" s="112"/>
      <c r="H188" s="112"/>
      <c r="I188" s="112">
        <f>I186</f>
        <v>0</v>
      </c>
      <c r="J188" s="112">
        <f>J186</f>
        <v>0</v>
      </c>
      <c r="K188" s="112">
        <f>K186</f>
        <v>0</v>
      </c>
      <c r="L188" s="112"/>
      <c r="M188" s="112">
        <f>M186</f>
        <v>0</v>
      </c>
      <c r="N188" s="112"/>
      <c r="O188" s="112"/>
      <c r="P188" s="112"/>
      <c r="Q188" s="112">
        <f>Q186</f>
        <v>0</v>
      </c>
      <c r="R188" s="115">
        <f aca="true" t="shared" si="9" ref="R188:R194">C188+D188+E188+F188+G188+H188+I188+J188+K188+L188+M188+N188+Q188+P188</f>
        <v>0</v>
      </c>
    </row>
    <row r="189" spans="1:18" ht="12.75" customHeight="1">
      <c r="A189" s="180">
        <v>85417</v>
      </c>
      <c r="B189" s="157">
        <v>4010</v>
      </c>
      <c r="C189" s="140"/>
      <c r="D189" s="140"/>
      <c r="E189" s="140"/>
      <c r="F189" s="140"/>
      <c r="G189" s="140"/>
      <c r="H189" s="140"/>
      <c r="I189" s="140"/>
      <c r="J189" s="158"/>
      <c r="K189" s="140"/>
      <c r="L189" s="140"/>
      <c r="M189" s="143"/>
      <c r="N189" s="143"/>
      <c r="O189" s="143"/>
      <c r="P189" s="143"/>
      <c r="Q189" s="186"/>
      <c r="R189" s="142">
        <f t="shared" si="9"/>
        <v>0</v>
      </c>
    </row>
    <row r="190" spans="1:18" ht="12.75" customHeight="1">
      <c r="A190" s="183"/>
      <c r="B190" s="98">
        <v>4040</v>
      </c>
      <c r="C190" s="89"/>
      <c r="D190" s="89"/>
      <c r="E190" s="89"/>
      <c r="F190" s="89"/>
      <c r="G190" s="89"/>
      <c r="H190" s="89"/>
      <c r="I190" s="89"/>
      <c r="J190" s="91"/>
      <c r="K190" s="89"/>
      <c r="L190" s="89"/>
      <c r="M190" s="146"/>
      <c r="N190" s="146"/>
      <c r="O190" s="146"/>
      <c r="P190" s="146"/>
      <c r="Q190" s="148"/>
      <c r="R190" s="94">
        <f t="shared" si="9"/>
        <v>0</v>
      </c>
    </row>
    <row r="191" spans="1:18" ht="12.75" customHeight="1">
      <c r="A191" s="183" t="s">
        <v>137</v>
      </c>
      <c r="B191" s="98">
        <v>4110</v>
      </c>
      <c r="C191" s="89"/>
      <c r="D191" s="89"/>
      <c r="E191" s="89"/>
      <c r="F191" s="89"/>
      <c r="G191" s="89"/>
      <c r="H191" s="89"/>
      <c r="I191" s="89"/>
      <c r="J191" s="91"/>
      <c r="K191" s="89"/>
      <c r="L191" s="89"/>
      <c r="M191" s="146"/>
      <c r="N191" s="146"/>
      <c r="O191" s="146"/>
      <c r="P191" s="146"/>
      <c r="Q191" s="148"/>
      <c r="R191" s="94">
        <f t="shared" si="9"/>
        <v>0</v>
      </c>
    </row>
    <row r="192" spans="1:18" ht="12.75" customHeight="1">
      <c r="A192" s="183" t="s">
        <v>138</v>
      </c>
      <c r="B192" s="98">
        <v>4120</v>
      </c>
      <c r="C192" s="89"/>
      <c r="D192" s="89"/>
      <c r="E192" s="89"/>
      <c r="F192" s="89"/>
      <c r="G192" s="89"/>
      <c r="H192" s="89"/>
      <c r="I192" s="89"/>
      <c r="J192" s="91"/>
      <c r="K192" s="89"/>
      <c r="L192" s="89"/>
      <c r="M192" s="146"/>
      <c r="N192" s="146"/>
      <c r="O192" s="146"/>
      <c r="P192" s="146"/>
      <c r="Q192" s="148"/>
      <c r="R192" s="94">
        <f t="shared" si="9"/>
        <v>0</v>
      </c>
    </row>
    <row r="193" spans="1:18" ht="12.75" customHeight="1" thickBot="1">
      <c r="A193" s="183" t="s">
        <v>139</v>
      </c>
      <c r="B193" s="98">
        <v>4440</v>
      </c>
      <c r="C193" s="89"/>
      <c r="D193" s="89"/>
      <c r="E193" s="89"/>
      <c r="F193" s="89"/>
      <c r="G193" s="89"/>
      <c r="H193" s="89"/>
      <c r="I193" s="89"/>
      <c r="J193" s="91"/>
      <c r="K193" s="89"/>
      <c r="L193" s="89"/>
      <c r="M193" s="146"/>
      <c r="N193" s="146"/>
      <c r="O193" s="146"/>
      <c r="P193" s="146"/>
      <c r="Q193" s="148"/>
      <c r="R193" s="94">
        <f t="shared" si="9"/>
        <v>0</v>
      </c>
    </row>
    <row r="194" spans="1:18" s="116" customFormat="1" ht="12.75" customHeight="1" thickBot="1">
      <c r="A194" s="177" t="s">
        <v>96</v>
      </c>
      <c r="B194" s="187"/>
      <c r="C194" s="112"/>
      <c r="D194" s="112"/>
      <c r="E194" s="112"/>
      <c r="F194" s="112"/>
      <c r="G194" s="112"/>
      <c r="H194" s="112"/>
      <c r="I194" s="112"/>
      <c r="J194" s="112">
        <f>SUM(J189:J193)</f>
        <v>0</v>
      </c>
      <c r="K194" s="112"/>
      <c r="L194" s="112"/>
      <c r="M194" s="113"/>
      <c r="N194" s="113"/>
      <c r="O194" s="113"/>
      <c r="P194" s="113"/>
      <c r="Q194" s="138"/>
      <c r="R194" s="115">
        <f t="shared" si="9"/>
        <v>0</v>
      </c>
    </row>
    <row r="195" spans="1:18" s="33" customFormat="1" ht="12.75" customHeight="1">
      <c r="A195" s="150">
        <v>85495</v>
      </c>
      <c r="B195" s="151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9"/>
      <c r="N195" s="119"/>
      <c r="O195" s="119"/>
      <c r="P195" s="119"/>
      <c r="Q195" s="169"/>
      <c r="R195" s="190"/>
    </row>
    <row r="196" spans="1:18" s="33" customFormat="1" ht="12.75" customHeight="1">
      <c r="A196" s="122" t="s">
        <v>104</v>
      </c>
      <c r="B196" s="98">
        <v>4440</v>
      </c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91"/>
      <c r="N196" s="91"/>
      <c r="O196" s="91"/>
      <c r="P196" s="91"/>
      <c r="Q196" s="102"/>
      <c r="R196" s="94">
        <f>C196+D196+E196+F196+G196+H196+I196+J196+K196+L196+M196+N196+Q196+P196</f>
        <v>0</v>
      </c>
    </row>
    <row r="197" spans="1:18" s="33" customFormat="1" ht="12.75" customHeight="1" thickBot="1">
      <c r="A197" s="122" t="s">
        <v>140</v>
      </c>
      <c r="B197" s="157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92"/>
      <c r="N197" s="106"/>
      <c r="O197" s="106"/>
      <c r="P197" s="106"/>
      <c r="Q197" s="175"/>
      <c r="R197" s="193"/>
    </row>
    <row r="198" spans="1:18" s="116" customFormat="1" ht="12.75" customHeight="1" thickBot="1">
      <c r="A198" s="177" t="s">
        <v>96</v>
      </c>
      <c r="B198" s="194"/>
      <c r="C198" s="195"/>
      <c r="D198" s="195"/>
      <c r="E198" s="195">
        <f aca="true" t="shared" si="10" ref="E198:J198">SUM(E196:E197)</f>
        <v>0</v>
      </c>
      <c r="F198" s="195">
        <f t="shared" si="10"/>
        <v>0</v>
      </c>
      <c r="G198" s="195">
        <f t="shared" si="10"/>
        <v>0</v>
      </c>
      <c r="H198" s="195">
        <f t="shared" si="10"/>
        <v>0</v>
      </c>
      <c r="I198" s="195">
        <f t="shared" si="10"/>
        <v>0</v>
      </c>
      <c r="J198" s="195">
        <f t="shared" si="10"/>
        <v>0</v>
      </c>
      <c r="K198" s="195"/>
      <c r="L198" s="195"/>
      <c r="M198" s="195">
        <f>SUM(M196:M197)</f>
        <v>0</v>
      </c>
      <c r="N198" s="196"/>
      <c r="O198" s="196"/>
      <c r="P198" s="196"/>
      <c r="Q198" s="195">
        <f>SUM(Q196:Q197)</f>
        <v>0</v>
      </c>
      <c r="R198" s="115">
        <f>C198+D198+E198+F198+G198+H198+I198+J198+K198+L198+M198+N198+Q198+P198</f>
        <v>0</v>
      </c>
    </row>
    <row r="199" spans="1:18" s="33" customFormat="1" ht="9" customHeight="1">
      <c r="A199" s="159"/>
      <c r="B199" s="160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2"/>
    </row>
    <row r="200" spans="1:18" s="198" customFormat="1" ht="12.75" customHeight="1">
      <c r="A200" s="166" t="s">
        <v>106</v>
      </c>
      <c r="B200" s="197"/>
      <c r="C200" s="165">
        <f aca="true" t="shared" si="11" ref="C200:R200">C150+C166+C184+C188+C194+C198</f>
        <v>0</v>
      </c>
      <c r="D200" s="165">
        <f t="shared" si="11"/>
        <v>0</v>
      </c>
      <c r="E200" s="165">
        <f t="shared" si="11"/>
        <v>0</v>
      </c>
      <c r="F200" s="165">
        <f t="shared" si="11"/>
        <v>0</v>
      </c>
      <c r="G200" s="165">
        <f t="shared" si="11"/>
        <v>0</v>
      </c>
      <c r="H200" s="165">
        <f t="shared" si="11"/>
        <v>0</v>
      </c>
      <c r="I200" s="165">
        <f t="shared" si="11"/>
        <v>648</v>
      </c>
      <c r="J200" s="165">
        <f t="shared" si="11"/>
        <v>0</v>
      </c>
      <c r="K200" s="165">
        <f t="shared" si="11"/>
        <v>0</v>
      </c>
      <c r="L200" s="165">
        <f t="shared" si="11"/>
        <v>0</v>
      </c>
      <c r="M200" s="165">
        <f t="shared" si="11"/>
        <v>0</v>
      </c>
      <c r="N200" s="165">
        <f t="shared" si="11"/>
        <v>0</v>
      </c>
      <c r="O200" s="165">
        <f t="shared" si="11"/>
        <v>0</v>
      </c>
      <c r="P200" s="165">
        <f t="shared" si="11"/>
        <v>0</v>
      </c>
      <c r="Q200" s="165">
        <f t="shared" si="11"/>
        <v>2926</v>
      </c>
      <c r="R200" s="165">
        <f t="shared" si="11"/>
        <v>3574</v>
      </c>
    </row>
    <row r="201" spans="1:18" s="33" customFormat="1" ht="12.75" customHeight="1">
      <c r="A201" s="155">
        <v>854</v>
      </c>
      <c r="B201" s="19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70">
        <f>C200+D200+E200+F200+G200+H200+I200+J200+K200+L200+M200+N200+P200+Q200</f>
        <v>3574</v>
      </c>
    </row>
    <row r="202" spans="1:18" s="33" customFormat="1" ht="6.75" customHeight="1" thickBot="1">
      <c r="A202" s="171"/>
      <c r="B202" s="172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4"/>
    </row>
    <row r="203" spans="1:18" s="33" customFormat="1" ht="12.75" customHeight="1" thickBot="1">
      <c r="A203" s="87" t="s">
        <v>141</v>
      </c>
      <c r="B203" s="200"/>
      <c r="C203" s="201">
        <f aca="true" t="shared" si="12" ref="C203:R203">C35+C48+C63+C76+C96+C107+C111+C150+C166+C184+C188+C194+C198</f>
        <v>0</v>
      </c>
      <c r="D203" s="201">
        <f t="shared" si="12"/>
        <v>0</v>
      </c>
      <c r="E203" s="201">
        <f t="shared" si="12"/>
        <v>0</v>
      </c>
      <c r="F203" s="201">
        <f t="shared" si="12"/>
        <v>0</v>
      </c>
      <c r="G203" s="201">
        <f t="shared" si="12"/>
        <v>0</v>
      </c>
      <c r="H203" s="201">
        <f t="shared" si="12"/>
        <v>0</v>
      </c>
      <c r="I203" s="201">
        <f t="shared" si="12"/>
        <v>648</v>
      </c>
      <c r="J203" s="201">
        <f t="shared" si="12"/>
        <v>0</v>
      </c>
      <c r="K203" s="201">
        <f t="shared" si="12"/>
        <v>0</v>
      </c>
      <c r="L203" s="201">
        <f t="shared" si="12"/>
        <v>0</v>
      </c>
      <c r="M203" s="201">
        <f t="shared" si="12"/>
        <v>1100</v>
      </c>
      <c r="N203" s="201">
        <f t="shared" si="12"/>
        <v>0</v>
      </c>
      <c r="O203" s="201">
        <f t="shared" si="12"/>
        <v>0</v>
      </c>
      <c r="P203" s="201">
        <f t="shared" si="12"/>
        <v>0</v>
      </c>
      <c r="Q203" s="201">
        <f t="shared" si="12"/>
        <v>2926</v>
      </c>
      <c r="R203" s="201">
        <f t="shared" si="12"/>
        <v>4674</v>
      </c>
    </row>
    <row r="204" spans="1:18" ht="12.75" customHeight="1">
      <c r="A204" s="202"/>
      <c r="B204" s="53"/>
      <c r="C204" s="203" t="s">
        <v>142</v>
      </c>
      <c r="D204" s="203" t="s">
        <v>143</v>
      </c>
      <c r="E204" s="203" t="s">
        <v>144</v>
      </c>
      <c r="F204" s="203" t="s">
        <v>70</v>
      </c>
      <c r="G204" s="203" t="s">
        <v>144</v>
      </c>
      <c r="H204" s="203" t="s">
        <v>70</v>
      </c>
      <c r="I204" s="203" t="s">
        <v>71</v>
      </c>
      <c r="J204" s="203" t="s">
        <v>72</v>
      </c>
      <c r="K204" s="203" t="s">
        <v>73</v>
      </c>
      <c r="L204" s="204" t="s">
        <v>145</v>
      </c>
      <c r="M204" s="205" t="s">
        <v>75</v>
      </c>
      <c r="N204" s="206" t="s">
        <v>76</v>
      </c>
      <c r="O204" s="207" t="s">
        <v>146</v>
      </c>
      <c r="P204" s="207" t="s">
        <v>67</v>
      </c>
      <c r="Q204" s="207" t="s">
        <v>147</v>
      </c>
      <c r="R204" s="208" t="s">
        <v>10</v>
      </c>
    </row>
    <row r="205" spans="2:18" ht="17.25" customHeight="1" thickBot="1">
      <c r="B205" s="209"/>
      <c r="C205" s="210" t="s">
        <v>81</v>
      </c>
      <c r="D205" s="210" t="s">
        <v>82</v>
      </c>
      <c r="E205" s="210" t="s">
        <v>83</v>
      </c>
      <c r="F205" s="210" t="s">
        <v>81</v>
      </c>
      <c r="G205" s="210" t="s">
        <v>82</v>
      </c>
      <c r="H205" s="210" t="s">
        <v>84</v>
      </c>
      <c r="I205" s="210" t="s">
        <v>81</v>
      </c>
      <c r="J205" s="210" t="s">
        <v>82</v>
      </c>
      <c r="K205" s="210" t="s">
        <v>84</v>
      </c>
      <c r="L205" s="211" t="s">
        <v>82</v>
      </c>
      <c r="M205" s="212" t="s">
        <v>85</v>
      </c>
      <c r="N205" s="213"/>
      <c r="O205" s="214" t="s">
        <v>87</v>
      </c>
      <c r="P205" s="214" t="s">
        <v>88</v>
      </c>
      <c r="Q205" s="214" t="s">
        <v>81</v>
      </c>
      <c r="R205" s="215"/>
    </row>
    <row r="206" ht="10.5" customHeight="1">
      <c r="B206" s="209"/>
    </row>
    <row r="207" spans="2:18" ht="10.5">
      <c r="B207" s="33"/>
      <c r="C207" s="28"/>
      <c r="D207" s="28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7">
        <f>C203+D203+E203+F203+G203+H203+I203+J203+K203+L203+M203+N203+Q203+P203</f>
        <v>4674</v>
      </c>
    </row>
    <row r="208" spans="2:18" ht="10.5">
      <c r="B208" s="209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8"/>
    </row>
    <row r="209" spans="1:18" ht="10.5">
      <c r="A209" s="33"/>
      <c r="B209" s="209"/>
      <c r="C209" s="34"/>
      <c r="D209" s="34"/>
      <c r="E209" s="219"/>
      <c r="F209" s="219"/>
      <c r="G209" s="219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8"/>
    </row>
    <row r="210" spans="2:18" ht="8.25" customHeight="1">
      <c r="B210" s="209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1"/>
    </row>
    <row r="211" spans="2:18" ht="10.5">
      <c r="B211" s="209"/>
      <c r="E211" s="216"/>
      <c r="F211" s="216"/>
      <c r="G211" s="216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17"/>
    </row>
  </sheetData>
  <printOptions/>
  <pageMargins left="0.1968503937007874" right="0.2362204724409449" top="0.3937007874015748" bottom="0.3937007874015748" header="0.31496062992125984" footer="0.472440944881889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Administrator</cp:lastModifiedBy>
  <cp:lastPrinted>2003-10-02T10:42:51Z</cp:lastPrinted>
  <dcterms:created xsi:type="dcterms:W3CDTF">2002-05-26T08:41:46Z</dcterms:created>
  <dcterms:modified xsi:type="dcterms:W3CDTF">2003-10-03T07:47:54Z</dcterms:modified>
  <cp:category/>
  <cp:version/>
  <cp:contentType/>
  <cp:contentStatus/>
</cp:coreProperties>
</file>