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Uchwała" sheetId="1" r:id="rId1"/>
    <sheet name="Załącznik 1" sheetId="2" r:id="rId2"/>
    <sheet name="Załącznik 2" sheetId="3" r:id="rId3"/>
    <sheet name="Załącznik nr 3" sheetId="4" r:id="rId4"/>
    <sheet name="Szkoły" sheetId="5" r:id="rId5"/>
  </sheets>
  <definedNames>
    <definedName name="_xlnm.Print_Area" localSheetId="4">'Szkoły'!$A$1:$S$198</definedName>
    <definedName name="_xlnm.Print_Area" localSheetId="0">'Uchwała'!$A:$IV</definedName>
  </definedNames>
  <calcPr fullCalcOnLoad="1"/>
</workbook>
</file>

<file path=xl/sharedStrings.xml><?xml version="1.0" encoding="utf-8"?>
<sst xmlns="http://schemas.openxmlformats.org/spreadsheetml/2006/main" count="611" uniqueCount="362">
  <si>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</si>
  <si>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</si>
  <si>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</si>
  <si>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</si>
  <si>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</si>
  <si>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</si>
  <si>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</si>
  <si>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</si>
  <si>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</si>
  <si>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</si>
  <si>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</si>
  <si>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</si>
  <si>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</si>
  <si>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§ 5</t>
  </si>
  <si>
    <t>Uchwała wchodzi w życie z dniem podjęcia.</t>
  </si>
  <si>
    <t>Brak zastrzeżeń</t>
  </si>
  <si>
    <t>formalno-prawnych</t>
  </si>
  <si>
    <t xml:space="preserve">Na podstawie art. 12 pkt 5 ustawy z dnia 5 czerwca 1998 r. o samorządzie powiatowym </t>
  </si>
  <si>
    <t>Oświata i wychowanie</t>
  </si>
  <si>
    <t>Rady Powiatu Żagańskiego</t>
  </si>
  <si>
    <t>Zakup materiałów i wyposażenia</t>
  </si>
  <si>
    <t>Wpływy z różnych dochodów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</si>
  <si>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</si>
  <si>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</si>
  <si>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</si>
  <si>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</si>
  <si>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</si>
  <si>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</si>
  <si>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</si>
  <si>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</si>
  <si>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</si>
  <si>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LO</t>
  </si>
  <si>
    <t>ZSO</t>
  </si>
  <si>
    <t>PPP</t>
  </si>
  <si>
    <t>Z.S.Zaw.</t>
  </si>
  <si>
    <t>Z.S.T.-H.</t>
  </si>
  <si>
    <t>ZSMech.</t>
  </si>
  <si>
    <t>Z.S.Społecz</t>
  </si>
  <si>
    <t>ZSP</t>
  </si>
  <si>
    <t>ZDZ</t>
  </si>
  <si>
    <t>Lic.Ogóln</t>
  </si>
  <si>
    <t>ZS RCKU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</si>
  <si>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</si>
  <si>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</si>
  <si>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</si>
  <si>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</si>
  <si>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</si>
  <si>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</si>
  <si>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</si>
  <si>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</si>
  <si>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</si>
  <si>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</si>
  <si>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</si>
  <si>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</si>
  <si>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</si>
  <si>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</si>
  <si>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</si>
  <si>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</si>
  <si>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</si>
  <si>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</si>
  <si>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</si>
  <si>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</si>
  <si>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</si>
  <si>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</si>
  <si>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</si>
  <si>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</si>
  <si>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</si>
  <si>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</si>
  <si>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</si>
  <si>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</si>
  <si>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</si>
  <si>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</si>
  <si>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</si>
  <si>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</si>
  <si>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</si>
  <si>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</si>
  <si>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</si>
  <si>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</si>
  <si>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</si>
  <si>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</si>
  <si>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</si>
  <si>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</si>
  <si>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</si>
  <si>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</si>
  <si>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</si>
  <si>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</si>
  <si>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</si>
  <si>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</si>
  <si>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</si>
  <si>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</si>
  <si>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</si>
  <si>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</si>
  <si>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</si>
  <si>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</si>
  <si>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</si>
  <si>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</si>
  <si>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</si>
  <si>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</si>
  <si>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</si>
  <si>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</si>
  <si>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</si>
  <si>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</si>
  <si>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</si>
  <si>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</si>
  <si>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</si>
  <si>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Z.S.Ogóln.</t>
  </si>
  <si>
    <t xml:space="preserve">LO </t>
  </si>
  <si>
    <t>Szkoły zawodowe</t>
  </si>
  <si>
    <t>§ 3</t>
  </si>
  <si>
    <t>Składki na ubezpieczenia społeczne</t>
  </si>
  <si>
    <t>§ 6</t>
  </si>
  <si>
    <t>4210</t>
  </si>
  <si>
    <t>OSW</t>
  </si>
  <si>
    <t>OHP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</si>
  <si>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</si>
  <si>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</si>
  <si>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</si>
  <si>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</si>
  <si>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</si>
  <si>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</si>
  <si>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</si>
  <si>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</si>
  <si>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</si>
  <si>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</si>
  <si>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</si>
  <si>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</si>
  <si>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</si>
  <si>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</si>
  <si>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</si>
  <si>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</si>
  <si>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</si>
  <si>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</si>
  <si>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O.Szk.W.</t>
  </si>
  <si>
    <t>Zielona Góra</t>
  </si>
  <si>
    <t>0970</t>
  </si>
  <si>
    <t>4530</t>
  </si>
  <si>
    <t>Pozostałe zadania w zakresie polityki społecznej</t>
  </si>
  <si>
    <t>Powiatowe urzędy pracy</t>
  </si>
  <si>
    <t>0750</t>
  </si>
  <si>
    <t>0920</t>
  </si>
  <si>
    <t>0690</t>
  </si>
  <si>
    <t>801</t>
  </si>
  <si>
    <t xml:space="preserve">Dochody z najmu i dzierżawy składników majątkowych </t>
  </si>
  <si>
    <t>Skarbu Państwa, jednostek samorządu terytorialnego lub</t>
  </si>
  <si>
    <t>publicznych oraz innych umów o podobnym charakterze</t>
  </si>
  <si>
    <t>Wpływy z różnych opłat</t>
  </si>
  <si>
    <t>Pozostałe odsetki</t>
  </si>
  <si>
    <t>80130</t>
  </si>
  <si>
    <t>4010</t>
  </si>
  <si>
    <t>Wynagrodzenia osobowe pracowników</t>
  </si>
  <si>
    <t>4300</t>
  </si>
  <si>
    <t>Zakup usług pozostałych</t>
  </si>
  <si>
    <t>Podatek od towarów i usług (VAT)</t>
  </si>
  <si>
    <t>600</t>
  </si>
  <si>
    <t>Transport i łączność</t>
  </si>
  <si>
    <t>60014</t>
  </si>
  <si>
    <t>Drogi publiczne powiatowe</t>
  </si>
  <si>
    <t>853</t>
  </si>
  <si>
    <t>2700</t>
  </si>
  <si>
    <t>Środki na dofinansowanie własnych zadań bieżących gmin</t>
  </si>
  <si>
    <t xml:space="preserve">(związków gmin), powiatów (związków powiatów), </t>
  </si>
  <si>
    <t>samorządów województw, pozyskane z innych źródeł</t>
  </si>
  <si>
    <t>§ 4</t>
  </si>
  <si>
    <t>ustawy o finansach publicznych z dnia 26 listopada 1998 r. (tekst jednolity: Dz.U. Nr 15 poz. 148 z 2003 r.</t>
  </si>
  <si>
    <t>ze zmianami) uchwala się co następuje:</t>
  </si>
  <si>
    <t xml:space="preserve"> Zbiorówka do zmian w szkołach</t>
  </si>
  <si>
    <t>4130</t>
  </si>
  <si>
    <t>Składki na ubezpieczenie zdrowotne</t>
  </si>
  <si>
    <t>921</t>
  </si>
  <si>
    <t>Kultura i ochrona dziedzictwa narodowego</t>
  </si>
  <si>
    <t>92105</t>
  </si>
  <si>
    <t>Pozostałe zadania w zakresie kultury</t>
  </si>
  <si>
    <t>710</t>
  </si>
  <si>
    <t>Działalność usługowa</t>
  </si>
  <si>
    <t>71095</t>
  </si>
  <si>
    <t>Pozostała działalność</t>
  </si>
  <si>
    <t>Wykonanie uchwały powierza się Zarządowi Powiatu Żagańskiego.</t>
  </si>
  <si>
    <t>§ 7</t>
  </si>
  <si>
    <t>852</t>
  </si>
  <si>
    <t>Pomoc społeczna</t>
  </si>
  <si>
    <t>85295</t>
  </si>
  <si>
    <t>innych jednostek zaliczanych do sektora finansów</t>
  </si>
  <si>
    <t>4260</t>
  </si>
  <si>
    <t>Zakup energii</t>
  </si>
  <si>
    <t>71015</t>
  </si>
  <si>
    <t>Nadzór budowlany</t>
  </si>
  <si>
    <t>756</t>
  </si>
  <si>
    <t>75618</t>
  </si>
  <si>
    <t xml:space="preserve">Wpływy z innych opłat stanowiących dochody jednostek </t>
  </si>
  <si>
    <t>samorządu terytorialnego na podstawie ustaw</t>
  </si>
  <si>
    <t>0420</t>
  </si>
  <si>
    <t>Wpływy  z opłaty komunikacyjnej</t>
  </si>
  <si>
    <t>757</t>
  </si>
  <si>
    <t>Obsługa długu publicznego</t>
  </si>
  <si>
    <t>75702</t>
  </si>
  <si>
    <t>Obsługa papierów wartościowych, kredytów i pożyczek</t>
  </si>
  <si>
    <t>jednostek samorządu terytorialnego</t>
  </si>
  <si>
    <t>8070</t>
  </si>
  <si>
    <t>Odsetki i dyskonto od krajowych skarbowych papierów</t>
  </si>
  <si>
    <t xml:space="preserve">Dochody od osób prawnych, od osób fizycznych i od </t>
  </si>
  <si>
    <t>innych jednostek nieposiadających osobowości prawnej</t>
  </si>
  <si>
    <t>oraz wydatki związane z ich poborem</t>
  </si>
  <si>
    <t>wartościowych oraz od krajowych pożyczek i kredytów</t>
  </si>
  <si>
    <t>budżetowa na rok 2005) otrzymuje brzmienie, jak załącznik nr 1 do niniejszej uchwały.</t>
  </si>
  <si>
    <t>§ 8</t>
  </si>
  <si>
    <t>Załącznik nr 5 do uchwały nr XXIII/1/2004 Rady Powiatu Żagańskiego z dnia 29 grudnia 2004 roku  (uchwała</t>
  </si>
  <si>
    <t>0830</t>
  </si>
  <si>
    <t>Wpływy z usług</t>
  </si>
  <si>
    <t>4580</t>
  </si>
  <si>
    <t>Załącznik nr 1</t>
  </si>
  <si>
    <t>do uchwały Rady Powiatu Żagańskiego</t>
  </si>
  <si>
    <t>Plan dochodów własnych jednostek budżetowych i wydatków nimi finansowanych na rok 2005</t>
  </si>
  <si>
    <t xml:space="preserve">Nazwa </t>
  </si>
  <si>
    <t>Klasyf.budżet.</t>
  </si>
  <si>
    <t xml:space="preserve">Przychody </t>
  </si>
  <si>
    <t>Wydatki</t>
  </si>
  <si>
    <t>jednostki</t>
  </si>
  <si>
    <t>w tym : na podstawie art. 18 a</t>
  </si>
  <si>
    <t>w tym</t>
  </si>
  <si>
    <t xml:space="preserve">Stan na </t>
  </si>
  <si>
    <t>organizacyjnej</t>
  </si>
  <si>
    <t>Razem</t>
  </si>
  <si>
    <t>Stan na</t>
  </si>
  <si>
    <t>ustawy o finansach publicznych</t>
  </si>
  <si>
    <t>wynagrodzenia</t>
  </si>
  <si>
    <t>koniec</t>
  </si>
  <si>
    <t>Dział</t>
  </si>
  <si>
    <t>Rozdz.</t>
  </si>
  <si>
    <t>początku</t>
  </si>
  <si>
    <t>bezosobowe</t>
  </si>
  <si>
    <t>pozostałe</t>
  </si>
  <si>
    <t>roku</t>
  </si>
  <si>
    <t>pkt 3</t>
  </si>
  <si>
    <t>pkt 1</t>
  </si>
  <si>
    <t>i pochodne</t>
  </si>
  <si>
    <t>Starostwo Powiatowe</t>
  </si>
  <si>
    <t>750</t>
  </si>
  <si>
    <t>75020</t>
  </si>
  <si>
    <t>Komenda Straży Pożarnej</t>
  </si>
  <si>
    <t>754</t>
  </si>
  <si>
    <t>75411</t>
  </si>
  <si>
    <t>ZSO Żagań</t>
  </si>
  <si>
    <t>ZSP Szprotawa</t>
  </si>
  <si>
    <t>ZSZ Szprotawa</t>
  </si>
  <si>
    <t>ZSP Iłowa</t>
  </si>
  <si>
    <t>ZST-H Żagań</t>
  </si>
  <si>
    <t>ZSR CKU Szprotawa</t>
  </si>
  <si>
    <t>ZSM Żagań</t>
  </si>
  <si>
    <t>OSW Szprotawa</t>
  </si>
  <si>
    <t>OSW Żagań</t>
  </si>
  <si>
    <t>854</t>
  </si>
  <si>
    <t>85410</t>
  </si>
  <si>
    <t>(tekst jednolity Dz.U. Nr 142 poz. 1592 z 2001 r. ze zmianami) oraz art. 109 ust 1, art. 124  ust 1 pkt 1, 2, 3, 5</t>
  </si>
  <si>
    <t>1. Zwiększa się plan przychodów</t>
  </si>
  <si>
    <t>952</t>
  </si>
  <si>
    <t xml:space="preserve">Przychody z zaciągniętych kredytów i pożyczek na rynku </t>
  </si>
  <si>
    <t>krajowym</t>
  </si>
  <si>
    <t>2. Zwiększa się plan dochodów własnych</t>
  </si>
  <si>
    <t>3. Zwiększa się plan wydatków własnych</t>
  </si>
  <si>
    <t>4. Zmniejsza się plan wydatków własnych</t>
  </si>
  <si>
    <t>6050</t>
  </si>
  <si>
    <t>Wydatki inwestycyjne jednostek budżetowych</t>
  </si>
  <si>
    <t>Edukacyjna opieka wychowawcza</t>
  </si>
  <si>
    <t>Internaty i bursy szkolne</t>
  </si>
  <si>
    <t>(3.892.238+751.710)</t>
  </si>
  <si>
    <t>Deficyt budżetowy wynosi 1.948.113,00 i od ostatniej uchwały uległ zmianie.</t>
  </si>
  <si>
    <t>§ 9</t>
  </si>
  <si>
    <t>Załącznik nr 4 do uchwały nr XXIII/1/2004 Rady Powiatu Żagańskiego z dnia 29 grudnia 2004 roku  (uchwała</t>
  </si>
  <si>
    <t>budżetowa na rok 2005) otrzymuje brzmienie, jak załącznik nr 2 do niniejszej uchwały.</t>
  </si>
  <si>
    <t>Załącznik nr 2</t>
  </si>
  <si>
    <t>WYDATKI MAJĄTKOWE PRZYJĘTE DO REALIZACJI W 2005 ROKU</t>
  </si>
  <si>
    <t xml:space="preserve"> </t>
  </si>
  <si>
    <t>(po zmianach)</t>
  </si>
  <si>
    <t xml:space="preserve">  Lp.</t>
  </si>
  <si>
    <t>Nazwa inwestycji</t>
  </si>
  <si>
    <t>Inwestor</t>
  </si>
  <si>
    <t>Rok rozpocz.</t>
  </si>
  <si>
    <t>Wartość kosz-</t>
  </si>
  <si>
    <t>Ź r ó d ł a  f i n a n s o w a n i a</t>
  </si>
  <si>
    <t>Dział gosp. narodowej</t>
  </si>
  <si>
    <t>torysowa w/g</t>
  </si>
  <si>
    <t>Środki własne</t>
  </si>
  <si>
    <t>dotacje</t>
  </si>
  <si>
    <t>cen bieżących</t>
  </si>
  <si>
    <t>ZPORR</t>
  </si>
  <si>
    <t>1.</t>
  </si>
  <si>
    <t>2.</t>
  </si>
  <si>
    <t>3.</t>
  </si>
  <si>
    <t>4.</t>
  </si>
  <si>
    <t>5.</t>
  </si>
  <si>
    <t>6.</t>
  </si>
  <si>
    <t>7.</t>
  </si>
  <si>
    <t>8.</t>
  </si>
  <si>
    <t>I.</t>
  </si>
  <si>
    <t>NOWO ROZPOCZYNANE</t>
  </si>
  <si>
    <t>Zakup sprzętu biurowego ( komputery)</t>
  </si>
  <si>
    <t xml:space="preserve"> Starostwo Powiatowe  </t>
  </si>
  <si>
    <t>w Żaganiu</t>
  </si>
  <si>
    <t>dz. 750 rozdział 75020</t>
  </si>
  <si>
    <t xml:space="preserve">Zakup sprzętu komputerowego dla </t>
  </si>
  <si>
    <t xml:space="preserve">Obrony Cywilnej przy Starostwie </t>
  </si>
  <si>
    <t>Powiatowym w Żaganiu</t>
  </si>
  <si>
    <t>dz. 754 rozdział 75414</t>
  </si>
  <si>
    <t>Zakup sprzętu komputerowego</t>
  </si>
  <si>
    <t>PCPR</t>
  </si>
  <si>
    <t xml:space="preserve">przez Powiatowe Centrum </t>
  </si>
  <si>
    <t>Pomocy Rodzinie</t>
  </si>
  <si>
    <t>dz. 852 rozdział 85218</t>
  </si>
  <si>
    <t>Zakup sprzętu</t>
  </si>
  <si>
    <t>Powiatowy Zarząd Dróg</t>
  </si>
  <si>
    <t>dz.600 rozdział 60014</t>
  </si>
  <si>
    <t>inwestycje drogowe (WPI)</t>
  </si>
  <si>
    <t>Zakup aparatury diagnostycznej oraz</t>
  </si>
  <si>
    <t>wyposażenie dwóch sal  zabiegowych</t>
  </si>
  <si>
    <t>(WPI)</t>
  </si>
  <si>
    <t>dz. 851 rozdział 85111</t>
  </si>
  <si>
    <t xml:space="preserve">w trzech obiektach szkolnych </t>
  </si>
  <si>
    <t>dz. 801 rozdział 80130</t>
  </si>
  <si>
    <t>RAZEM</t>
  </si>
  <si>
    <t>Modernizacja infrastruktury ciepłowniczej</t>
  </si>
  <si>
    <t>Załącznik nr 3</t>
  </si>
  <si>
    <t>Zestawienie przychodów - dochodów i rozchodów - wydatków</t>
  </si>
  <si>
    <t>budżetu powiatu w roku 2005</t>
  </si>
  <si>
    <t>lp</t>
  </si>
  <si>
    <t>treść</t>
  </si>
  <si>
    <t>paragraf</t>
  </si>
  <si>
    <t>kwota</t>
  </si>
  <si>
    <t>Przychody budżetu</t>
  </si>
  <si>
    <t>1.1</t>
  </si>
  <si>
    <t>Przychody z tytułu innych rozliczeń krajowych</t>
  </si>
  <si>
    <t>(wolne środki)</t>
  </si>
  <si>
    <t>1.2</t>
  </si>
  <si>
    <t>Przychody z zaciągniętych kredytów</t>
  </si>
  <si>
    <t>Dochody budżetu</t>
  </si>
  <si>
    <t>razem przychody i dochody</t>
  </si>
  <si>
    <t>Rozchody  budżetu</t>
  </si>
  <si>
    <t>4.1</t>
  </si>
  <si>
    <r>
      <t xml:space="preserve">Spłaty otrzymanych krajowych </t>
    </r>
    <r>
      <rPr>
        <b/>
        <sz val="10"/>
        <rFont val="Times New Roman CE"/>
        <family val="1"/>
      </rPr>
      <t>pożyczek</t>
    </r>
    <r>
      <rPr>
        <sz val="10"/>
        <rFont val="Times New Roman CE"/>
        <family val="1"/>
      </rPr>
      <t xml:space="preserve"> i kredytów</t>
    </r>
  </si>
  <si>
    <r>
      <t xml:space="preserve">Spłaty otrzymanych krajowych pożyczek i </t>
    </r>
    <r>
      <rPr>
        <b/>
        <sz val="10"/>
        <rFont val="Times New Roman CE"/>
        <family val="1"/>
      </rPr>
      <t>kredytów</t>
    </r>
  </si>
  <si>
    <t>4.2</t>
  </si>
  <si>
    <t>Wykup obligacji skarbowych sprzedanych na rynku krajowym</t>
  </si>
  <si>
    <t>Wydatki budżetu</t>
  </si>
  <si>
    <t>razem rozchody i wydatki</t>
  </si>
  <si>
    <t>Załącznik nr 7 do uchwały nr XXIII/1/2004 Rady Powiatu Żagańskiego z dnia 29 grudnia 2004 roku  (uchwała</t>
  </si>
  <si>
    <t>budżetowa na rok 2005) otrzymuje brzmienie, jak załącznik nr 3 do niniejszej uchwały.</t>
  </si>
  <si>
    <t>§ 10</t>
  </si>
  <si>
    <t>§ 11</t>
  </si>
  <si>
    <t>dz. 854 rozdział 85410</t>
  </si>
  <si>
    <t>i internatu ZS RCKU w Henrykowie</t>
  </si>
  <si>
    <t>Budowa kotłowni gazowej w budynku:</t>
  </si>
  <si>
    <t>do uchwały RP z dnia 29.06.2005r.</t>
  </si>
  <si>
    <t>z dnia 29 czerwca 2005 roku</t>
  </si>
  <si>
    <t>Rady Powiatu Żagańskiego z dnia 29 czerwca 2005r.</t>
  </si>
  <si>
    <t xml:space="preserve"> z dnia 29 czerwca 2005 roku</t>
  </si>
  <si>
    <t>85218</t>
  </si>
  <si>
    <t>(44.882.954+116.092)</t>
  </si>
  <si>
    <t>(46.079.357+867.802)</t>
  </si>
  <si>
    <t>PCPR Żagań</t>
  </si>
  <si>
    <t>nr XXVIII/1/2005 z dnia 29 czerwca 2005 r</t>
  </si>
  <si>
    <t xml:space="preserve">Uchwała nr XXVIII/1/2005 </t>
  </si>
  <si>
    <t>do uchwały  nr XXVIII/1/2005</t>
  </si>
  <si>
    <t>do uchwały nr XXVIII/1/2005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</si>
</sst>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9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  <font>
      <sz val="10"/>
      <color indexed="8"/>
      <name val="Times New Roman CE"/>
      <family val="1"/>
    </font>
    <font>
      <sz val="11"/>
      <name val="Times New Roman CE"/>
      <family val="1"/>
    </font>
    <font>
      <b/>
      <sz val="14"/>
      <name val="Arial CE"/>
      <family val="2"/>
    </font>
    <font>
      <b/>
      <i/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4" fontId="12" fillId="0" borderId="3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6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" fontId="18" fillId="0" borderId="7" xfId="0" applyNumberFormat="1" applyFont="1" applyFill="1" applyBorder="1" applyAlignment="1">
      <alignment/>
    </xf>
    <xf numFmtId="169" fontId="18" fillId="0" borderId="7" xfId="0" applyNumberFormat="1" applyFont="1" applyFill="1" applyBorder="1" applyAlignment="1">
      <alignment/>
    </xf>
    <xf numFmtId="0" fontId="18" fillId="0" borderId="7" xfId="0" applyFont="1" applyFill="1" applyBorder="1" applyAlignment="1">
      <alignment/>
    </xf>
    <xf numFmtId="4" fontId="18" fillId="0" borderId="7" xfId="0" applyNumberFormat="1" applyFont="1" applyBorder="1" applyAlignment="1">
      <alignment horizontal="right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 horizontal="center"/>
    </xf>
    <xf numFmtId="4" fontId="18" fillId="0" borderId="10" xfId="0" applyNumberFormat="1" applyFont="1" applyFill="1" applyBorder="1" applyAlignment="1">
      <alignment/>
    </xf>
    <xf numFmtId="16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 horizontal="right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8" fillId="2" borderId="14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3" fontId="18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 horizontal="center"/>
    </xf>
    <xf numFmtId="3" fontId="18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8" fillId="2" borderId="19" xfId="0" applyFont="1" applyFill="1" applyBorder="1" applyAlignment="1">
      <alignment/>
    </xf>
    <xf numFmtId="0" fontId="18" fillId="0" borderId="28" xfId="0" applyFont="1" applyBorder="1" applyAlignment="1">
      <alignment horizontal="center"/>
    </xf>
    <xf numFmtId="3" fontId="18" fillId="0" borderId="28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30" xfId="0" applyFont="1" applyBorder="1" applyAlignment="1">
      <alignment/>
    </xf>
    <xf numFmtId="3" fontId="18" fillId="0" borderId="17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8" fillId="0" borderId="31" xfId="0" applyFont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30" xfId="0" applyFont="1" applyBorder="1" applyAlignment="1">
      <alignment/>
    </xf>
    <xf numFmtId="0" fontId="20" fillId="0" borderId="0" xfId="0" applyFont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2" borderId="8" xfId="0" applyFont="1" applyFill="1" applyBorder="1" applyAlignment="1">
      <alignment/>
    </xf>
    <xf numFmtId="0" fontId="18" fillId="0" borderId="35" xfId="0" applyFont="1" applyBorder="1" applyAlignment="1">
      <alignment horizontal="center"/>
    </xf>
    <xf numFmtId="3" fontId="12" fillId="0" borderId="35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2" xfId="0" applyFont="1" applyBorder="1" applyAlignment="1">
      <alignment horizontal="center"/>
    </xf>
    <xf numFmtId="3" fontId="12" fillId="0" borderId="32" xfId="0" applyNumberFormat="1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7" xfId="0" applyFont="1" applyBorder="1" applyAlignment="1">
      <alignment horizontal="center"/>
    </xf>
    <xf numFmtId="3" fontId="18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 horizontal="right"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4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41" xfId="0" applyFont="1" applyBorder="1" applyAlignment="1">
      <alignment/>
    </xf>
    <xf numFmtId="0" fontId="18" fillId="0" borderId="41" xfId="0" applyFont="1" applyBorder="1" applyAlignment="1">
      <alignment horizontal="center"/>
    </xf>
    <xf numFmtId="3" fontId="18" fillId="0" borderId="41" xfId="0" applyNumberFormat="1" applyFont="1" applyBorder="1" applyAlignment="1">
      <alignment/>
    </xf>
    <xf numFmtId="3" fontId="18" fillId="0" borderId="41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42" xfId="0" applyFont="1" applyBorder="1" applyAlignment="1">
      <alignment/>
    </xf>
    <xf numFmtId="3" fontId="12" fillId="0" borderId="33" xfId="0" applyNumberFormat="1" applyFont="1" applyBorder="1" applyAlignment="1">
      <alignment/>
    </xf>
    <xf numFmtId="0" fontId="18" fillId="2" borderId="43" xfId="0" applyFont="1" applyFill="1" applyBorder="1" applyAlignment="1">
      <alignment/>
    </xf>
    <xf numFmtId="3" fontId="12" fillId="0" borderId="44" xfId="0" applyNumberFormat="1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3" xfId="0" applyFont="1" applyBorder="1" applyAlignment="1">
      <alignment/>
    </xf>
    <xf numFmtId="3" fontId="18" fillId="0" borderId="46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3" fontId="18" fillId="0" borderId="47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0" fontId="20" fillId="0" borderId="49" xfId="0" applyFont="1" applyBorder="1" applyAlignment="1">
      <alignment horizontal="center"/>
    </xf>
    <xf numFmtId="3" fontId="20" fillId="0" borderId="49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24" fillId="0" borderId="5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" fontId="24" fillId="0" borderId="1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4" fontId="18" fillId="0" borderId="10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 quotePrefix="1">
      <alignment horizontal="center"/>
    </xf>
    <xf numFmtId="1" fontId="19" fillId="0" borderId="9" xfId="0" applyNumberFormat="1" applyFont="1" applyBorder="1" applyAlignment="1" quotePrefix="1">
      <alignment horizontal="center"/>
    </xf>
    <xf numFmtId="3" fontId="19" fillId="0" borderId="27" xfId="0" applyNumberFormat="1" applyFont="1" applyBorder="1" applyAlignment="1" quotePrefix="1">
      <alignment horizontal="right"/>
    </xf>
    <xf numFmtId="3" fontId="20" fillId="0" borderId="7" xfId="0" applyNumberFormat="1" applyFont="1" applyBorder="1" applyAlignment="1">
      <alignment horizontal="right"/>
    </xf>
    <xf numFmtId="3" fontId="20" fillId="0" borderId="5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52" xfId="0" applyNumberFormat="1" applyFont="1" applyBorder="1" applyAlignment="1">
      <alignment horizontal="right"/>
    </xf>
    <xf numFmtId="3" fontId="20" fillId="0" borderId="53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/>
    </xf>
    <xf numFmtId="4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4" fontId="24" fillId="0" borderId="54" xfId="0" applyNumberFormat="1" applyFont="1" applyBorder="1" applyAlignment="1">
      <alignment horizontal="left"/>
    </xf>
    <xf numFmtId="169" fontId="18" fillId="0" borderId="7" xfId="0" applyNumberFormat="1" applyFont="1" applyFill="1" applyBorder="1" applyAlignment="1">
      <alignment horizontal="left"/>
    </xf>
    <xf numFmtId="4" fontId="24" fillId="0" borderId="50" xfId="0" applyNumberFormat="1" applyFont="1" applyBorder="1" applyAlignment="1">
      <alignment horizontal="left"/>
    </xf>
    <xf numFmtId="4" fontId="12" fillId="0" borderId="55" xfId="0" applyNumberFormat="1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4" fontId="24" fillId="0" borderId="11" xfId="0" applyNumberFormat="1" applyFont="1" applyBorder="1" applyAlignment="1">
      <alignment horizontal="left"/>
    </xf>
    <xf numFmtId="169" fontId="18" fillId="0" borderId="55" xfId="0" applyNumberFormat="1" applyFont="1" applyFill="1" applyBorder="1" applyAlignment="1">
      <alignment horizontal="left"/>
    </xf>
    <xf numFmtId="4" fontId="24" fillId="0" borderId="10" xfId="0" applyNumberFormat="1" applyFont="1" applyBorder="1" applyAlignment="1">
      <alignment horizontal="left"/>
    </xf>
    <xf numFmtId="0" fontId="25" fillId="0" borderId="0" xfId="0" applyFont="1" applyFill="1" applyAlignment="1">
      <alignment/>
    </xf>
    <xf numFmtId="0" fontId="18" fillId="0" borderId="19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3" fontId="20" fillId="0" borderId="50" xfId="0" applyNumberFormat="1" applyFont="1" applyBorder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7" xfId="0" applyFill="1" applyBorder="1" applyAlignment="1">
      <alignment/>
    </xf>
    <xf numFmtId="4" fontId="0" fillId="0" borderId="37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0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44" xfId="0" applyFill="1" applyBorder="1" applyAlignment="1">
      <alignment/>
    </xf>
    <xf numFmtId="49" fontId="0" fillId="0" borderId="32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46" xfId="0" applyNumberForma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58" xfId="0" applyNumberForma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56" xfId="0" applyNumberFormat="1" applyFont="1" applyFill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4" xfId="0" applyFont="1" applyBorder="1" applyAlignment="1">
      <alignment/>
    </xf>
    <xf numFmtId="0" fontId="6" fillId="0" borderId="28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32" xfId="0" applyFont="1" applyBorder="1" applyAlignment="1">
      <alignment horizontal="left"/>
    </xf>
    <xf numFmtId="0" fontId="1" fillId="0" borderId="34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41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0" fontId="1" fillId="0" borderId="8" xfId="0" applyFont="1" applyBorder="1" applyAlignment="1">
      <alignment/>
    </xf>
    <xf numFmtId="2" fontId="1" fillId="0" borderId="32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8" xfId="0" applyFont="1" applyBorder="1" applyAlignment="1">
      <alignment horizontal="left"/>
    </xf>
    <xf numFmtId="0" fontId="1" fillId="0" borderId="62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4" fontId="1" fillId="0" borderId="62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2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64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1" fillId="0" borderId="38" xfId="0" applyFont="1" applyBorder="1" applyAlignment="1">
      <alignment horizontal="right"/>
    </xf>
    <xf numFmtId="4" fontId="1" fillId="0" borderId="37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4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9" xfId="0" applyFont="1" applyBorder="1" applyAlignment="1">
      <alignment horizontal="center"/>
    </xf>
    <xf numFmtId="4" fontId="6" fillId="0" borderId="59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59" xfId="0" applyFont="1" applyBorder="1" applyAlignment="1">
      <alignment horizontal="center"/>
    </xf>
    <xf numFmtId="4" fontId="1" fillId="0" borderId="59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4" fillId="0" borderId="4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6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41" xfId="0" applyFont="1" applyBorder="1" applyAlignment="1">
      <alignment horizontal="center"/>
    </xf>
    <xf numFmtId="0" fontId="0" fillId="0" borderId="0" xfId="0" applyAlignment="1">
      <alignment/>
    </xf>
    <xf numFmtId="0" fontId="27" fillId="0" borderId="0" xfId="0" applyFont="1" applyFill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6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196</xdr:row>
      <xdr:rowOff>85725</xdr:rowOff>
    </xdr:from>
    <xdr:to>
      <xdr:col>19</xdr:col>
      <xdr:colOff>0</xdr:colOff>
      <xdr:row>196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25175" y="2563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147</xdr:row>
      <xdr:rowOff>85725</xdr:rowOff>
    </xdr:from>
    <xdr:to>
      <xdr:col>19</xdr:col>
      <xdr:colOff>0</xdr:colOff>
      <xdr:row>185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25175" y="18373725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197</xdr:row>
      <xdr:rowOff>76200</xdr:rowOff>
    </xdr:from>
    <xdr:to>
      <xdr:col>17</xdr:col>
      <xdr:colOff>609600</xdr:colOff>
      <xdr:row>197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29775" y="257556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123825</xdr:rowOff>
    </xdr:from>
    <xdr:to>
      <xdr:col>19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10925175" y="31432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workbookViewId="0" topLeftCell="A25">
      <selection activeCell="C41" sqref="C41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6.375" style="3" customWidth="1"/>
    <col min="4" max="4" width="8.75390625" style="3" customWidth="1"/>
    <col min="5" max="5" width="13.875" style="5" customWidth="1"/>
    <col min="6" max="6" width="17.375" style="3" customWidth="1"/>
    <col min="7" max="16384" width="9.125" style="3" customWidth="1"/>
  </cols>
  <sheetData>
    <row r="1" ht="1.5" customHeight="1">
      <c r="C1" s="205"/>
    </row>
    <row r="2" ht="12.75" customHeight="1"/>
    <row r="3" spans="3:5" ht="18" customHeight="1">
      <c r="C3" s="13" t="s">
        <v>359</v>
      </c>
      <c r="E3" s="3"/>
    </row>
    <row r="4" spans="2:5" ht="17.25" customHeight="1">
      <c r="B4" s="14"/>
      <c r="C4" s="13" t="s">
        <v>19</v>
      </c>
      <c r="E4" s="3"/>
    </row>
    <row r="5" ht="16.5" customHeight="1">
      <c r="C5" s="13" t="s">
        <v>353</v>
      </c>
    </row>
    <row r="6" ht="13.5" customHeight="1">
      <c r="C6" s="13"/>
    </row>
    <row r="7" ht="13.5" customHeight="1">
      <c r="A7" s="15"/>
    </row>
    <row r="8" spans="1:5" s="18" customFormat="1" ht="15.75">
      <c r="A8" s="16" t="s">
        <v>0</v>
      </c>
      <c r="B8" s="17"/>
      <c r="E8" s="19"/>
    </row>
    <row r="9" spans="2:5" s="18" customFormat="1" ht="13.5" customHeight="1">
      <c r="B9" s="17"/>
      <c r="E9" s="19"/>
    </row>
    <row r="10" ht="12.75">
      <c r="B10" s="1" t="s">
        <v>17</v>
      </c>
    </row>
    <row r="11" ht="12.75">
      <c r="A11" s="3" t="s">
        <v>252</v>
      </c>
    </row>
    <row r="12" ht="12.75">
      <c r="A12" s="3" t="s">
        <v>163</v>
      </c>
    </row>
    <row r="13" ht="12.75">
      <c r="A13" s="3" t="s">
        <v>164</v>
      </c>
    </row>
    <row r="14" ht="12.75" customHeight="1"/>
    <row r="15" ht="12.75" customHeight="1"/>
    <row r="16" ht="13.5" customHeight="1">
      <c r="C16" s="20" t="s">
        <v>1</v>
      </c>
    </row>
    <row r="17" ht="13.5" customHeight="1">
      <c r="C17" s="20"/>
    </row>
    <row r="18" spans="1:3" ht="17.25" customHeight="1">
      <c r="A18" s="21" t="s">
        <v>253</v>
      </c>
      <c r="B18" s="22"/>
      <c r="C18" s="23"/>
    </row>
    <row r="19" ht="13.5" customHeight="1">
      <c r="C19" s="20"/>
    </row>
    <row r="20" spans="1:5" ht="13.5" customHeight="1">
      <c r="A20" s="1" t="s">
        <v>5</v>
      </c>
      <c r="B20" s="4" t="s">
        <v>254</v>
      </c>
      <c r="C20" s="3" t="s">
        <v>255</v>
      </c>
      <c r="D20" s="3" t="s">
        <v>3</v>
      </c>
      <c r="E20" s="5">
        <v>751710</v>
      </c>
    </row>
    <row r="21" ht="13.5" customHeight="1">
      <c r="C21" s="1" t="s">
        <v>256</v>
      </c>
    </row>
    <row r="22" ht="13.5" customHeight="1">
      <c r="C22" s="20"/>
    </row>
    <row r="23" ht="12.75" customHeight="1">
      <c r="C23" s="20"/>
    </row>
    <row r="24" ht="13.5" customHeight="1">
      <c r="C24" s="20" t="s">
        <v>6</v>
      </c>
    </row>
    <row r="25" ht="12.75" customHeight="1">
      <c r="C25" s="20"/>
    </row>
    <row r="26" spans="1:5" s="21" customFormat="1" ht="15" customHeight="1">
      <c r="A26" s="21" t="s">
        <v>257</v>
      </c>
      <c r="B26" s="22"/>
      <c r="C26" s="23"/>
      <c r="E26" s="24"/>
    </row>
    <row r="27" ht="12.75" customHeight="1">
      <c r="C27" s="20"/>
    </row>
    <row r="28" spans="1:5" ht="13.5" customHeight="1">
      <c r="A28" s="6" t="s">
        <v>2</v>
      </c>
      <c r="B28" s="7" t="s">
        <v>153</v>
      </c>
      <c r="C28" s="6" t="s">
        <v>154</v>
      </c>
      <c r="D28" s="6" t="s">
        <v>3</v>
      </c>
      <c r="E28" s="8">
        <f>E29</f>
        <v>67938</v>
      </c>
    </row>
    <row r="29" spans="1:5" ht="12.75" customHeight="1">
      <c r="A29" s="9" t="s">
        <v>4</v>
      </c>
      <c r="B29" s="10" t="s">
        <v>155</v>
      </c>
      <c r="C29" s="9" t="s">
        <v>156</v>
      </c>
      <c r="D29" s="9" t="s">
        <v>3</v>
      </c>
      <c r="E29" s="11">
        <f>SUM(E30:E33)</f>
        <v>67938</v>
      </c>
    </row>
    <row r="30" spans="1:5" ht="12.75" customHeight="1">
      <c r="A30" s="1" t="s">
        <v>5</v>
      </c>
      <c r="B30" s="4" t="s">
        <v>140</v>
      </c>
      <c r="C30" s="3" t="s">
        <v>145</v>
      </c>
      <c r="D30" s="3" t="s">
        <v>3</v>
      </c>
      <c r="E30" s="5">
        <v>5000</v>
      </c>
    </row>
    <row r="31" spans="1:5" ht="12.75" customHeight="1">
      <c r="A31" s="1" t="s">
        <v>5</v>
      </c>
      <c r="B31" s="4" t="s">
        <v>158</v>
      </c>
      <c r="C31" s="3" t="s">
        <v>159</v>
      </c>
      <c r="D31" s="3" t="s">
        <v>3</v>
      </c>
      <c r="E31" s="5">
        <v>62938</v>
      </c>
    </row>
    <row r="32" spans="1:4" ht="12.75" customHeight="1">
      <c r="A32" s="1"/>
      <c r="B32" s="4"/>
      <c r="C32" s="3" t="s">
        <v>160</v>
      </c>
      <c r="D32" s="3" t="s">
        <v>3</v>
      </c>
    </row>
    <row r="33" spans="1:4" ht="12.75" customHeight="1">
      <c r="A33" s="1"/>
      <c r="B33" s="4"/>
      <c r="C33" s="3" t="s">
        <v>161</v>
      </c>
      <c r="D33" s="3" t="s">
        <v>3</v>
      </c>
    </row>
    <row r="34" spans="1:2" ht="12.75" customHeight="1">
      <c r="A34" s="1"/>
      <c r="B34" s="4"/>
    </row>
    <row r="35" spans="1:5" ht="12.75" customHeight="1">
      <c r="A35" s="6" t="s">
        <v>2</v>
      </c>
      <c r="B35" s="7" t="s">
        <v>172</v>
      </c>
      <c r="C35" s="6" t="s">
        <v>173</v>
      </c>
      <c r="D35" s="6" t="s">
        <v>3</v>
      </c>
      <c r="E35" s="8">
        <f>E36</f>
        <v>207</v>
      </c>
    </row>
    <row r="36" spans="1:5" ht="12.75" customHeight="1">
      <c r="A36" s="9" t="s">
        <v>4</v>
      </c>
      <c r="B36" s="10" t="s">
        <v>184</v>
      </c>
      <c r="C36" s="9" t="s">
        <v>185</v>
      </c>
      <c r="D36" s="9" t="s">
        <v>3</v>
      </c>
      <c r="E36" s="11">
        <f>SUM(E37:E38)</f>
        <v>207</v>
      </c>
    </row>
    <row r="37" spans="1:5" ht="12.75" customHeight="1">
      <c r="A37" s="1" t="s">
        <v>5</v>
      </c>
      <c r="B37" s="4" t="s">
        <v>140</v>
      </c>
      <c r="C37" s="3" t="s">
        <v>145</v>
      </c>
      <c r="D37" s="3" t="s">
        <v>3</v>
      </c>
      <c r="E37" s="5">
        <v>27</v>
      </c>
    </row>
    <row r="38" spans="1:5" ht="12.75" customHeight="1">
      <c r="A38" s="1" t="s">
        <v>5</v>
      </c>
      <c r="B38" s="4" t="s">
        <v>139</v>
      </c>
      <c r="C38" s="3" t="s">
        <v>146</v>
      </c>
      <c r="D38" s="3" t="s">
        <v>3</v>
      </c>
      <c r="E38" s="5">
        <v>180</v>
      </c>
    </row>
    <row r="39" spans="1:2" ht="12.75" customHeight="1">
      <c r="A39" s="1"/>
      <c r="B39" s="4"/>
    </row>
    <row r="40" spans="1:5" ht="12.75" customHeight="1">
      <c r="A40" s="6" t="s">
        <v>2</v>
      </c>
      <c r="B40" s="7" t="s">
        <v>186</v>
      </c>
      <c r="C40" s="6" t="s">
        <v>199</v>
      </c>
      <c r="D40" s="6" t="s">
        <v>3</v>
      </c>
      <c r="E40" s="8">
        <f>E43</f>
        <v>15800</v>
      </c>
    </row>
    <row r="41" spans="1:5" ht="12.75" customHeight="1">
      <c r="A41" s="6"/>
      <c r="B41" s="7"/>
      <c r="C41" s="6" t="s">
        <v>200</v>
      </c>
      <c r="D41" s="6"/>
      <c r="E41" s="8"/>
    </row>
    <row r="42" spans="1:5" ht="12.75" customHeight="1">
      <c r="A42" s="6"/>
      <c r="B42" s="7"/>
      <c r="C42" s="6" t="s">
        <v>201</v>
      </c>
      <c r="D42" s="6"/>
      <c r="E42" s="8"/>
    </row>
    <row r="43" spans="1:5" ht="12.75" customHeight="1">
      <c r="A43" s="9" t="s">
        <v>4</v>
      </c>
      <c r="B43" s="10" t="s">
        <v>187</v>
      </c>
      <c r="C43" s="9" t="s">
        <v>188</v>
      </c>
      <c r="D43" s="9" t="s">
        <v>3</v>
      </c>
      <c r="E43" s="11">
        <f>SUM(E45:E46)</f>
        <v>15800</v>
      </c>
    </row>
    <row r="44" spans="1:5" ht="12.75" customHeight="1">
      <c r="A44" s="9"/>
      <c r="B44" s="10"/>
      <c r="C44" s="9" t="s">
        <v>189</v>
      </c>
      <c r="D44" s="9"/>
      <c r="E44" s="11"/>
    </row>
    <row r="45" spans="1:5" ht="12.75" customHeight="1">
      <c r="A45" s="1" t="s">
        <v>5</v>
      </c>
      <c r="B45" s="4" t="s">
        <v>190</v>
      </c>
      <c r="C45" s="3" t="s">
        <v>191</v>
      </c>
      <c r="D45" s="3" t="s">
        <v>3</v>
      </c>
      <c r="E45" s="5">
        <v>15800</v>
      </c>
    </row>
    <row r="46" ht="12.75" customHeight="1">
      <c r="C46" s="20"/>
    </row>
    <row r="47" spans="1:5" ht="12.75" customHeight="1">
      <c r="A47" s="6" t="s">
        <v>2</v>
      </c>
      <c r="B47" s="7" t="s">
        <v>141</v>
      </c>
      <c r="C47" s="6" t="s">
        <v>18</v>
      </c>
      <c r="D47" s="6" t="s">
        <v>3</v>
      </c>
      <c r="E47" s="8">
        <f>E48</f>
        <v>27763</v>
      </c>
    </row>
    <row r="48" spans="1:5" ht="12.75" customHeight="1">
      <c r="A48" s="9" t="s">
        <v>4</v>
      </c>
      <c r="B48" s="25">
        <v>80130</v>
      </c>
      <c r="C48" s="9" t="s">
        <v>107</v>
      </c>
      <c r="D48" s="9" t="s">
        <v>3</v>
      </c>
      <c r="E48" s="11">
        <f>SUM(E49:E55)</f>
        <v>27763</v>
      </c>
    </row>
    <row r="49" spans="1:5" ht="12.75" customHeight="1">
      <c r="A49" s="1" t="s">
        <v>5</v>
      </c>
      <c r="B49" s="4" t="s">
        <v>140</v>
      </c>
      <c r="C49" s="3" t="s">
        <v>145</v>
      </c>
      <c r="D49" s="3" t="s">
        <v>3</v>
      </c>
      <c r="E49" s="5">
        <v>2000</v>
      </c>
    </row>
    <row r="50" spans="1:5" ht="12.75" customHeight="1">
      <c r="A50" s="1" t="s">
        <v>5</v>
      </c>
      <c r="B50" s="4" t="s">
        <v>138</v>
      </c>
      <c r="C50" s="3" t="s">
        <v>142</v>
      </c>
      <c r="D50" s="3" t="s">
        <v>3</v>
      </c>
      <c r="E50" s="5">
        <f>2633+20960</f>
        <v>23593</v>
      </c>
    </row>
    <row r="51" spans="1:3" ht="12.75" customHeight="1">
      <c r="A51" s="9"/>
      <c r="B51" s="2"/>
      <c r="C51" s="3" t="s">
        <v>143</v>
      </c>
    </row>
    <row r="52" spans="1:3" ht="12.75" customHeight="1">
      <c r="A52" s="9"/>
      <c r="B52" s="2"/>
      <c r="C52" s="3" t="s">
        <v>181</v>
      </c>
    </row>
    <row r="53" spans="1:3" ht="12.75" customHeight="1">
      <c r="A53" s="9"/>
      <c r="B53" s="2"/>
      <c r="C53" s="3" t="s">
        <v>144</v>
      </c>
    </row>
    <row r="54" spans="1:5" ht="12.75" customHeight="1">
      <c r="A54" s="1" t="s">
        <v>5</v>
      </c>
      <c r="B54" s="4" t="s">
        <v>206</v>
      </c>
      <c r="C54" s="3" t="s">
        <v>207</v>
      </c>
      <c r="D54" s="3" t="s">
        <v>3</v>
      </c>
      <c r="E54" s="5">
        <v>500</v>
      </c>
    </row>
    <row r="55" spans="1:5" ht="12.75" customHeight="1">
      <c r="A55" s="1" t="s">
        <v>5</v>
      </c>
      <c r="B55" s="4" t="s">
        <v>139</v>
      </c>
      <c r="C55" s="3" t="s">
        <v>146</v>
      </c>
      <c r="D55" s="3" t="s">
        <v>3</v>
      </c>
      <c r="E55" s="5">
        <f>170+1500</f>
        <v>1670</v>
      </c>
    </row>
    <row r="56" spans="1:2" ht="12.75" customHeight="1">
      <c r="A56" s="1"/>
      <c r="B56" s="4"/>
    </row>
    <row r="57" spans="1:2" ht="12.75" customHeight="1">
      <c r="A57" s="1"/>
      <c r="B57" s="4"/>
    </row>
    <row r="58" spans="1:5" ht="12.75" customHeight="1">
      <c r="A58" s="6" t="s">
        <v>2</v>
      </c>
      <c r="B58" s="20">
        <v>853</v>
      </c>
      <c r="C58" s="6" t="s">
        <v>136</v>
      </c>
      <c r="D58" s="6" t="s">
        <v>3</v>
      </c>
      <c r="E58" s="8">
        <f>E59</f>
        <v>4384</v>
      </c>
    </row>
    <row r="59" spans="1:5" ht="12.75" customHeight="1">
      <c r="A59" s="9" t="s">
        <v>4</v>
      </c>
      <c r="B59" s="25">
        <v>85333</v>
      </c>
      <c r="C59" s="9" t="s">
        <v>137</v>
      </c>
      <c r="D59" s="9" t="s">
        <v>3</v>
      </c>
      <c r="E59" s="11">
        <f>SUM(E60:E61)</f>
        <v>4384</v>
      </c>
    </row>
    <row r="60" spans="1:5" ht="12.75" customHeight="1">
      <c r="A60" s="1" t="s">
        <v>5</v>
      </c>
      <c r="B60" s="4" t="s">
        <v>139</v>
      </c>
      <c r="C60" s="3" t="s">
        <v>146</v>
      </c>
      <c r="D60" s="3" t="s">
        <v>3</v>
      </c>
      <c r="E60" s="5">
        <v>1000</v>
      </c>
    </row>
    <row r="61" spans="1:5" ht="12.75" customHeight="1">
      <c r="A61" s="1" t="s">
        <v>5</v>
      </c>
      <c r="B61" s="4" t="s">
        <v>134</v>
      </c>
      <c r="C61" s="3" t="s">
        <v>21</v>
      </c>
      <c r="D61" s="3" t="s">
        <v>3</v>
      </c>
      <c r="E61" s="5">
        <f>400+2984</f>
        <v>3384</v>
      </c>
    </row>
    <row r="62" spans="1:2" ht="15" customHeight="1">
      <c r="A62" s="1"/>
      <c r="B62" s="4"/>
    </row>
    <row r="63" spans="1:2" ht="15" customHeight="1">
      <c r="A63" s="1"/>
      <c r="B63" s="4"/>
    </row>
    <row r="64" ht="17.25" customHeight="1">
      <c r="C64" s="330" t="s">
        <v>108</v>
      </c>
    </row>
    <row r="65" spans="2:3" ht="12.75" customHeight="1">
      <c r="B65" s="2"/>
      <c r="C65" s="20"/>
    </row>
    <row r="66" spans="1:5" s="21" customFormat="1" ht="15" customHeight="1">
      <c r="A66" s="22" t="s">
        <v>258</v>
      </c>
      <c r="B66" s="23"/>
      <c r="E66" s="24"/>
    </row>
    <row r="67" spans="1:5" s="21" customFormat="1" ht="12" customHeight="1">
      <c r="A67" s="22"/>
      <c r="B67" s="23"/>
      <c r="E67" s="24"/>
    </row>
    <row r="68" spans="1:5" s="21" customFormat="1" ht="12.75" customHeight="1">
      <c r="A68" s="6" t="s">
        <v>2</v>
      </c>
      <c r="B68" s="7" t="s">
        <v>153</v>
      </c>
      <c r="C68" s="6" t="s">
        <v>154</v>
      </c>
      <c r="D68" s="6" t="s">
        <v>3</v>
      </c>
      <c r="E68" s="8">
        <f>E69</f>
        <v>67938</v>
      </c>
    </row>
    <row r="69" spans="1:5" s="21" customFormat="1" ht="13.5" customHeight="1">
      <c r="A69" s="9" t="s">
        <v>4</v>
      </c>
      <c r="B69" s="10" t="s">
        <v>155</v>
      </c>
      <c r="C69" s="9" t="s">
        <v>156</v>
      </c>
      <c r="D69" s="9" t="s">
        <v>3</v>
      </c>
      <c r="E69" s="11">
        <f>SUM(E70:E72)</f>
        <v>67938</v>
      </c>
    </row>
    <row r="70" spans="1:5" s="21" customFormat="1" ht="12.75" customHeight="1">
      <c r="A70" s="1" t="s">
        <v>5</v>
      </c>
      <c r="B70" s="4" t="s">
        <v>148</v>
      </c>
      <c r="C70" s="3" t="s">
        <v>149</v>
      </c>
      <c r="D70" s="3" t="s">
        <v>3</v>
      </c>
      <c r="E70" s="5">
        <v>53459</v>
      </c>
    </row>
    <row r="71" spans="1:5" s="21" customFormat="1" ht="12.75" customHeight="1">
      <c r="A71" s="1" t="s">
        <v>5</v>
      </c>
      <c r="B71" s="2">
        <v>4110</v>
      </c>
      <c r="C71" s="3" t="s">
        <v>109</v>
      </c>
      <c r="D71" s="3" t="s">
        <v>3</v>
      </c>
      <c r="E71" s="5">
        <v>9479</v>
      </c>
    </row>
    <row r="72" spans="1:5" s="21" customFormat="1" ht="12.75" customHeight="1">
      <c r="A72" s="1" t="s">
        <v>5</v>
      </c>
      <c r="B72" s="2">
        <v>4300</v>
      </c>
      <c r="C72" s="3" t="s">
        <v>151</v>
      </c>
      <c r="D72" s="3" t="s">
        <v>3</v>
      </c>
      <c r="E72" s="5">
        <v>5000</v>
      </c>
    </row>
    <row r="73" spans="1:5" s="21" customFormat="1" ht="12.75" customHeight="1">
      <c r="A73" s="1"/>
      <c r="B73" s="2"/>
      <c r="C73" s="3"/>
      <c r="D73" s="3"/>
      <c r="E73" s="5"/>
    </row>
    <row r="74" spans="1:5" s="21" customFormat="1" ht="14.25" customHeight="1">
      <c r="A74" s="6" t="s">
        <v>2</v>
      </c>
      <c r="B74" s="7" t="s">
        <v>172</v>
      </c>
      <c r="C74" s="6" t="s">
        <v>173</v>
      </c>
      <c r="D74" s="6" t="s">
        <v>3</v>
      </c>
      <c r="E74" s="8">
        <f>E75+E77</f>
        <v>1407</v>
      </c>
    </row>
    <row r="75" spans="1:5" s="21" customFormat="1" ht="14.25" customHeight="1">
      <c r="A75" s="9" t="s">
        <v>4</v>
      </c>
      <c r="B75" s="10" t="s">
        <v>184</v>
      </c>
      <c r="C75" s="9" t="s">
        <v>185</v>
      </c>
      <c r="D75" s="9" t="s">
        <v>3</v>
      </c>
      <c r="E75" s="11">
        <f>SUM(E76:E76)</f>
        <v>207</v>
      </c>
    </row>
    <row r="76" spans="1:5" s="21" customFormat="1" ht="14.25" customHeight="1">
      <c r="A76" s="1" t="s">
        <v>5</v>
      </c>
      <c r="B76" s="4" t="s">
        <v>150</v>
      </c>
      <c r="C76" s="3" t="s">
        <v>151</v>
      </c>
      <c r="D76" s="3" t="s">
        <v>3</v>
      </c>
      <c r="E76" s="5">
        <v>207</v>
      </c>
    </row>
    <row r="77" spans="1:5" s="21" customFormat="1" ht="14.25" customHeight="1">
      <c r="A77" s="9" t="s">
        <v>4</v>
      </c>
      <c r="B77" s="10" t="s">
        <v>174</v>
      </c>
      <c r="C77" s="9" t="s">
        <v>175</v>
      </c>
      <c r="D77" s="9" t="s">
        <v>3</v>
      </c>
      <c r="E77" s="11">
        <f>SUM(E78:E78)</f>
        <v>1200</v>
      </c>
    </row>
    <row r="78" spans="1:5" s="21" customFormat="1" ht="14.25" customHeight="1">
      <c r="A78" s="1" t="s">
        <v>5</v>
      </c>
      <c r="B78" s="4" t="s">
        <v>150</v>
      </c>
      <c r="C78" s="3" t="s">
        <v>151</v>
      </c>
      <c r="D78" s="3" t="s">
        <v>3</v>
      </c>
      <c r="E78" s="5">
        <v>1200</v>
      </c>
    </row>
    <row r="79" spans="1:5" s="21" customFormat="1" ht="12.75" customHeight="1">
      <c r="A79" s="1"/>
      <c r="B79" s="4"/>
      <c r="C79" s="3"/>
      <c r="D79" s="3"/>
      <c r="E79" s="5"/>
    </row>
    <row r="80" spans="1:5" s="21" customFormat="1" ht="14.25" customHeight="1">
      <c r="A80" s="6" t="s">
        <v>2</v>
      </c>
      <c r="B80" s="7" t="s">
        <v>192</v>
      </c>
      <c r="C80" s="6" t="s">
        <v>193</v>
      </c>
      <c r="D80" s="6" t="s">
        <v>3</v>
      </c>
      <c r="E80" s="8">
        <f>E81+E84</f>
        <v>15800</v>
      </c>
    </row>
    <row r="81" spans="1:5" s="21" customFormat="1" ht="14.25" customHeight="1">
      <c r="A81" s="9" t="s">
        <v>4</v>
      </c>
      <c r="B81" s="10" t="s">
        <v>194</v>
      </c>
      <c r="C81" s="9" t="s">
        <v>195</v>
      </c>
      <c r="D81" s="9" t="s">
        <v>3</v>
      </c>
      <c r="E81" s="11">
        <f>SUM(E83:E83)</f>
        <v>15800</v>
      </c>
    </row>
    <row r="82" spans="1:5" s="21" customFormat="1" ht="14.25" customHeight="1">
      <c r="A82" s="9"/>
      <c r="B82" s="10"/>
      <c r="C82" s="9" t="s">
        <v>196</v>
      </c>
      <c r="D82" s="9"/>
      <c r="E82" s="11"/>
    </row>
    <row r="83" spans="1:5" s="21" customFormat="1" ht="14.25" customHeight="1">
      <c r="A83" s="1" t="s">
        <v>5</v>
      </c>
      <c r="B83" s="4" t="s">
        <v>197</v>
      </c>
      <c r="C83" s="3" t="s">
        <v>198</v>
      </c>
      <c r="D83" s="3" t="s">
        <v>3</v>
      </c>
      <c r="E83" s="5">
        <v>15800</v>
      </c>
    </row>
    <row r="84" spans="1:5" s="21" customFormat="1" ht="14.25" customHeight="1">
      <c r="A84" s="1"/>
      <c r="B84" s="4"/>
      <c r="C84" s="3" t="s">
        <v>202</v>
      </c>
      <c r="D84" s="3"/>
      <c r="E84" s="5"/>
    </row>
    <row r="85" spans="1:5" s="21" customFormat="1" ht="12.75" customHeight="1">
      <c r="A85" s="1"/>
      <c r="B85" s="2"/>
      <c r="C85" s="3"/>
      <c r="D85" s="3"/>
      <c r="E85" s="5"/>
    </row>
    <row r="86" spans="1:5" s="21" customFormat="1" ht="15" customHeight="1">
      <c r="A86" s="6" t="s">
        <v>2</v>
      </c>
      <c r="B86" s="7" t="s">
        <v>141</v>
      </c>
      <c r="C86" s="6" t="s">
        <v>18</v>
      </c>
      <c r="D86" s="6" t="s">
        <v>3</v>
      </c>
      <c r="E86" s="8">
        <f>E87</f>
        <v>358426</v>
      </c>
    </row>
    <row r="87" spans="1:5" s="21" customFormat="1" ht="14.25" customHeight="1">
      <c r="A87" s="9" t="s">
        <v>4</v>
      </c>
      <c r="B87" s="10" t="s">
        <v>147</v>
      </c>
      <c r="C87" s="9" t="s">
        <v>107</v>
      </c>
      <c r="D87" s="9" t="s">
        <v>3</v>
      </c>
      <c r="E87" s="11">
        <f>SUM(E88:E93)</f>
        <v>358426</v>
      </c>
    </row>
    <row r="88" spans="1:5" s="21" customFormat="1" ht="14.25" customHeight="1">
      <c r="A88" s="1" t="s">
        <v>5</v>
      </c>
      <c r="B88" s="4" t="s">
        <v>111</v>
      </c>
      <c r="C88" s="3" t="s">
        <v>20</v>
      </c>
      <c r="D88" s="3" t="s">
        <v>3</v>
      </c>
      <c r="E88" s="5">
        <v>10000</v>
      </c>
    </row>
    <row r="89" spans="1:5" s="21" customFormat="1" ht="14.25" customHeight="1">
      <c r="A89" s="1" t="s">
        <v>5</v>
      </c>
      <c r="B89" s="4" t="s">
        <v>182</v>
      </c>
      <c r="C89" s="3" t="s">
        <v>183</v>
      </c>
      <c r="D89" s="3" t="s">
        <v>3</v>
      </c>
      <c r="E89" s="5">
        <v>9000</v>
      </c>
    </row>
    <row r="90" spans="1:5" s="21" customFormat="1" ht="14.25" customHeight="1">
      <c r="A90" s="1" t="s">
        <v>5</v>
      </c>
      <c r="B90" s="4" t="s">
        <v>150</v>
      </c>
      <c r="C90" s="3" t="s">
        <v>151</v>
      </c>
      <c r="D90" s="3" t="s">
        <v>3</v>
      </c>
      <c r="E90" s="5">
        <v>2460</v>
      </c>
    </row>
    <row r="91" spans="1:5" s="21" customFormat="1" ht="15" customHeight="1">
      <c r="A91" s="1" t="s">
        <v>5</v>
      </c>
      <c r="B91" s="4" t="s">
        <v>135</v>
      </c>
      <c r="C91" s="3" t="s">
        <v>152</v>
      </c>
      <c r="D91" s="3" t="s">
        <v>3</v>
      </c>
      <c r="E91" s="5">
        <f>170+2000</f>
        <v>2170</v>
      </c>
    </row>
    <row r="92" spans="1:5" s="21" customFormat="1" ht="15" customHeight="1">
      <c r="A92" s="1" t="s">
        <v>5</v>
      </c>
      <c r="B92" s="4" t="s">
        <v>208</v>
      </c>
      <c r="C92" s="3" t="s">
        <v>146</v>
      </c>
      <c r="D92" s="3" t="s">
        <v>3</v>
      </c>
      <c r="E92" s="5">
        <v>1500</v>
      </c>
    </row>
    <row r="93" spans="1:5" s="21" customFormat="1" ht="15" customHeight="1">
      <c r="A93" s="1" t="s">
        <v>5</v>
      </c>
      <c r="B93" s="4" t="s">
        <v>260</v>
      </c>
      <c r="C93" s="3" t="s">
        <v>261</v>
      </c>
      <c r="D93" s="3" t="s">
        <v>3</v>
      </c>
      <c r="E93" s="5">
        <v>333296</v>
      </c>
    </row>
    <row r="94" spans="1:5" s="21" customFormat="1" ht="12.75" customHeight="1">
      <c r="A94" s="1"/>
      <c r="B94" s="4"/>
      <c r="C94" s="3"/>
      <c r="D94" s="3"/>
      <c r="E94" s="5"/>
    </row>
    <row r="95" spans="1:5" s="21" customFormat="1" ht="15" customHeight="1">
      <c r="A95" s="6" t="s">
        <v>2</v>
      </c>
      <c r="B95" s="7" t="s">
        <v>178</v>
      </c>
      <c r="C95" s="6" t="s">
        <v>179</v>
      </c>
      <c r="D95" s="6" t="s">
        <v>3</v>
      </c>
      <c r="E95" s="8">
        <f>E96</f>
        <v>2633</v>
      </c>
    </row>
    <row r="96" spans="1:5" s="21" customFormat="1" ht="15" customHeight="1">
      <c r="A96" s="9" t="s">
        <v>4</v>
      </c>
      <c r="B96" s="10" t="s">
        <v>180</v>
      </c>
      <c r="C96" s="9" t="s">
        <v>175</v>
      </c>
      <c r="D96" s="9" t="s">
        <v>3</v>
      </c>
      <c r="E96" s="11">
        <f>SUM(E97:E97)</f>
        <v>2633</v>
      </c>
    </row>
    <row r="97" spans="1:5" s="21" customFormat="1" ht="15" customHeight="1">
      <c r="A97" s="1" t="s">
        <v>5</v>
      </c>
      <c r="B97" s="4" t="s">
        <v>111</v>
      </c>
      <c r="C97" s="3" t="s">
        <v>20</v>
      </c>
      <c r="D97" s="3" t="s">
        <v>3</v>
      </c>
      <c r="E97" s="5">
        <v>2633</v>
      </c>
    </row>
    <row r="98" spans="1:5" s="12" customFormat="1" ht="12.75" customHeight="1">
      <c r="A98" s="1"/>
      <c r="B98" s="4"/>
      <c r="C98" s="3"/>
      <c r="D98" s="3"/>
      <c r="E98" s="5"/>
    </row>
    <row r="99" spans="1:5" s="12" customFormat="1" ht="12.75" customHeight="1">
      <c r="A99" s="6" t="s">
        <v>2</v>
      </c>
      <c r="B99" s="7" t="s">
        <v>157</v>
      </c>
      <c r="C99" s="6" t="s">
        <v>136</v>
      </c>
      <c r="D99" s="6" t="s">
        <v>3</v>
      </c>
      <c r="E99" s="8">
        <f>E100</f>
        <v>4384</v>
      </c>
    </row>
    <row r="100" spans="1:5" s="12" customFormat="1" ht="12.75" customHeight="1">
      <c r="A100" s="9" t="s">
        <v>4</v>
      </c>
      <c r="B100" s="25">
        <v>85333</v>
      </c>
      <c r="C100" s="9" t="s">
        <v>137</v>
      </c>
      <c r="D100" s="9" t="s">
        <v>3</v>
      </c>
      <c r="E100" s="11">
        <f>SUM(E101:E103)</f>
        <v>4384</v>
      </c>
    </row>
    <row r="101" spans="1:5" s="12" customFormat="1" ht="12.75" customHeight="1">
      <c r="A101" s="1" t="s">
        <v>5</v>
      </c>
      <c r="B101" s="4" t="s">
        <v>166</v>
      </c>
      <c r="C101" s="3" t="s">
        <v>167</v>
      </c>
      <c r="D101" s="3" t="s">
        <v>3</v>
      </c>
      <c r="E101" s="5">
        <v>300</v>
      </c>
    </row>
    <row r="102" spans="1:5" s="12" customFormat="1" ht="12.75" customHeight="1">
      <c r="A102" s="1" t="s">
        <v>5</v>
      </c>
      <c r="B102" s="4" t="s">
        <v>182</v>
      </c>
      <c r="C102" s="3" t="s">
        <v>183</v>
      </c>
      <c r="D102" s="3" t="s">
        <v>3</v>
      </c>
      <c r="E102" s="5">
        <v>2984</v>
      </c>
    </row>
    <row r="103" spans="1:5" s="12" customFormat="1" ht="12.75" customHeight="1">
      <c r="A103" s="1" t="s">
        <v>5</v>
      </c>
      <c r="B103" s="4" t="s">
        <v>150</v>
      </c>
      <c r="C103" s="3" t="s">
        <v>151</v>
      </c>
      <c r="D103" s="3" t="s">
        <v>3</v>
      </c>
      <c r="E103" s="5">
        <v>1100</v>
      </c>
    </row>
    <row r="104" spans="1:5" s="12" customFormat="1" ht="13.5" customHeight="1">
      <c r="A104" s="1"/>
      <c r="B104" s="4"/>
      <c r="C104" s="3"/>
      <c r="D104" s="3"/>
      <c r="E104" s="5"/>
    </row>
    <row r="105" spans="1:5" s="12" customFormat="1" ht="13.5" customHeight="1">
      <c r="A105" s="6" t="s">
        <v>2</v>
      </c>
      <c r="B105" s="7" t="s">
        <v>250</v>
      </c>
      <c r="C105" s="6" t="s">
        <v>262</v>
      </c>
      <c r="D105" s="6" t="s">
        <v>3</v>
      </c>
      <c r="E105" s="8">
        <f>E106</f>
        <v>418414</v>
      </c>
    </row>
    <row r="106" spans="1:5" s="12" customFormat="1" ht="13.5" customHeight="1">
      <c r="A106" s="9" t="s">
        <v>4</v>
      </c>
      <c r="B106" s="10" t="s">
        <v>251</v>
      </c>
      <c r="C106" s="9" t="s">
        <v>263</v>
      </c>
      <c r="D106" s="9" t="s">
        <v>3</v>
      </c>
      <c r="E106" s="11">
        <f>SUM(E107:E114)</f>
        <v>418414</v>
      </c>
    </row>
    <row r="107" spans="1:5" s="12" customFormat="1" ht="13.5" customHeight="1">
      <c r="A107" s="1" t="s">
        <v>5</v>
      </c>
      <c r="B107" s="4" t="s">
        <v>260</v>
      </c>
      <c r="C107" s="3" t="s">
        <v>261</v>
      </c>
      <c r="D107" s="3" t="s">
        <v>3</v>
      </c>
      <c r="E107" s="5">
        <v>418414</v>
      </c>
    </row>
    <row r="108" spans="1:5" s="12" customFormat="1" ht="13.5" customHeight="1">
      <c r="A108" s="1"/>
      <c r="B108" s="4"/>
      <c r="C108" s="3"/>
      <c r="D108" s="3"/>
      <c r="E108" s="5"/>
    </row>
    <row r="109" spans="1:5" s="12" customFormat="1" ht="13.5" customHeight="1">
      <c r="A109" s="1"/>
      <c r="B109" s="4"/>
      <c r="C109" s="3"/>
      <c r="D109" s="3"/>
      <c r="E109" s="5"/>
    </row>
    <row r="110" spans="1:5" s="12" customFormat="1" ht="13.5" customHeight="1">
      <c r="A110" s="1"/>
      <c r="B110" s="4"/>
      <c r="C110" s="3"/>
      <c r="D110" s="3"/>
      <c r="E110" s="5"/>
    </row>
    <row r="111" spans="1:5" s="12" customFormat="1" ht="13.5" customHeight="1">
      <c r="A111" s="1"/>
      <c r="B111" s="4"/>
      <c r="C111" s="3"/>
      <c r="D111" s="3"/>
      <c r="E111" s="5"/>
    </row>
    <row r="112" spans="1:5" s="12" customFormat="1" ht="12.75" customHeight="1">
      <c r="A112" s="3"/>
      <c r="B112" s="1"/>
      <c r="C112" s="20" t="s">
        <v>162</v>
      </c>
      <c r="D112" s="3"/>
      <c r="E112" s="5"/>
    </row>
    <row r="113" spans="1:5" s="12" customFormat="1" ht="12.75" customHeight="1">
      <c r="A113" s="3"/>
      <c r="B113" s="2"/>
      <c r="C113" s="20"/>
      <c r="D113" s="3"/>
      <c r="E113" s="5"/>
    </row>
    <row r="114" spans="1:5" s="12" customFormat="1" ht="15" customHeight="1">
      <c r="A114" s="22" t="s">
        <v>259</v>
      </c>
      <c r="B114" s="23"/>
      <c r="C114" s="21"/>
      <c r="D114" s="21"/>
      <c r="E114" s="24"/>
    </row>
    <row r="115" spans="1:5" s="12" customFormat="1" ht="12.75" customHeight="1">
      <c r="A115" s="22"/>
      <c r="B115" s="23"/>
      <c r="C115" s="21"/>
      <c r="D115" s="21"/>
      <c r="E115" s="24"/>
    </row>
    <row r="116" spans="1:5" s="12" customFormat="1" ht="12.75" customHeight="1">
      <c r="A116" s="6" t="s">
        <v>2</v>
      </c>
      <c r="B116" s="7" t="s">
        <v>168</v>
      </c>
      <c r="C116" s="6" t="s">
        <v>169</v>
      </c>
      <c r="D116" s="6" t="s">
        <v>3</v>
      </c>
      <c r="E116" s="8">
        <f>E117</f>
        <v>1200</v>
      </c>
    </row>
    <row r="117" spans="1:5" s="12" customFormat="1" ht="12.75" customHeight="1">
      <c r="A117" s="9" t="s">
        <v>4</v>
      </c>
      <c r="B117" s="10" t="s">
        <v>170</v>
      </c>
      <c r="C117" s="9" t="s">
        <v>171</v>
      </c>
      <c r="D117" s="9" t="s">
        <v>3</v>
      </c>
      <c r="E117" s="11">
        <f>SUM(E118:E118)</f>
        <v>1200</v>
      </c>
    </row>
    <row r="118" spans="1:5" s="12" customFormat="1" ht="12.75" customHeight="1">
      <c r="A118" s="1" t="s">
        <v>5</v>
      </c>
      <c r="B118" s="4" t="s">
        <v>111</v>
      </c>
      <c r="C118" s="3" t="s">
        <v>20</v>
      </c>
      <c r="D118" s="3" t="s">
        <v>3</v>
      </c>
      <c r="E118" s="5">
        <v>1200</v>
      </c>
    </row>
    <row r="119" spans="1:5" s="12" customFormat="1" ht="12.75" customHeight="1">
      <c r="A119" s="1"/>
      <c r="B119" s="4"/>
      <c r="C119" s="3"/>
      <c r="D119" s="3"/>
      <c r="E119" s="5"/>
    </row>
    <row r="120" spans="1:5" s="12" customFormat="1" ht="12.75" customHeight="1">
      <c r="A120" s="1"/>
      <c r="B120" s="4"/>
      <c r="C120" s="3"/>
      <c r="D120" s="3"/>
      <c r="E120" s="5"/>
    </row>
    <row r="121" spans="1:5" s="12" customFormat="1" ht="12.75" customHeight="1">
      <c r="A121" s="1"/>
      <c r="B121" s="4"/>
      <c r="C121" s="20" t="s">
        <v>13</v>
      </c>
      <c r="D121" s="3"/>
      <c r="E121" s="5"/>
    </row>
    <row r="122" spans="1:5" s="12" customFormat="1" ht="12.75" customHeight="1">
      <c r="A122" s="1"/>
      <c r="B122" s="4"/>
      <c r="C122" s="3"/>
      <c r="D122" s="3"/>
      <c r="E122" s="5"/>
    </row>
    <row r="123" spans="1:5" s="12" customFormat="1" ht="12.75" customHeight="1">
      <c r="A123" s="1" t="s">
        <v>265</v>
      </c>
      <c r="B123" s="4"/>
      <c r="C123" s="3"/>
      <c r="D123" s="3"/>
      <c r="E123" s="5"/>
    </row>
    <row r="124" spans="1:5" s="12" customFormat="1" ht="12.75" customHeight="1">
      <c r="A124" s="1"/>
      <c r="B124" s="4"/>
      <c r="C124" s="3"/>
      <c r="D124" s="3"/>
      <c r="E124" s="5"/>
    </row>
    <row r="125" spans="1:5" s="12" customFormat="1" ht="12.75" customHeight="1">
      <c r="A125" s="1"/>
      <c r="B125" s="4"/>
      <c r="C125" s="3"/>
      <c r="D125" s="3"/>
      <c r="E125" s="5"/>
    </row>
    <row r="126" spans="1:3" ht="13.5" customHeight="1">
      <c r="A126" s="1"/>
      <c r="B126" s="2"/>
      <c r="C126" s="20" t="s">
        <v>110</v>
      </c>
    </row>
    <row r="127" spans="2:3" ht="11.25" customHeight="1">
      <c r="B127" s="2"/>
      <c r="C127" s="20"/>
    </row>
    <row r="128" spans="1:2" ht="12.75" customHeight="1">
      <c r="A128" s="3" t="s">
        <v>7</v>
      </c>
      <c r="B128" s="2"/>
    </row>
    <row r="129" ht="11.25" customHeight="1">
      <c r="B129" s="2"/>
    </row>
    <row r="130" spans="2:6" ht="14.25" customHeight="1">
      <c r="B130" s="2"/>
      <c r="C130" s="3" t="s">
        <v>8</v>
      </c>
      <c r="E130" s="5">
        <v>44999046</v>
      </c>
      <c r="F130" s="203" t="s">
        <v>355</v>
      </c>
    </row>
    <row r="131" spans="2:6" ht="13.5" customHeight="1">
      <c r="B131" s="2"/>
      <c r="C131" s="3" t="s">
        <v>9</v>
      </c>
      <c r="E131" s="5">
        <v>4643948</v>
      </c>
      <c r="F131" s="203" t="s">
        <v>264</v>
      </c>
    </row>
    <row r="132" spans="2:6" ht="13.5" customHeight="1">
      <c r="B132" s="2"/>
      <c r="C132" s="26" t="s">
        <v>10</v>
      </c>
      <c r="E132" s="8">
        <f>SUM(E130:E131)</f>
        <v>49642994</v>
      </c>
      <c r="F132" s="203"/>
    </row>
    <row r="133" spans="2:6" ht="13.5" customHeight="1">
      <c r="B133" s="2"/>
      <c r="C133" s="3" t="s">
        <v>11</v>
      </c>
      <c r="E133" s="5">
        <v>46947159</v>
      </c>
      <c r="F133" s="203" t="s">
        <v>356</v>
      </c>
    </row>
    <row r="134" spans="2:6" ht="13.5" customHeight="1">
      <c r="B134" s="2"/>
      <c r="C134" s="3" t="s">
        <v>12</v>
      </c>
      <c r="E134" s="5">
        <v>2695835</v>
      </c>
      <c r="F134" s="203"/>
    </row>
    <row r="135" spans="2:6" ht="13.5" customHeight="1">
      <c r="B135" s="2"/>
      <c r="C135" s="26" t="s">
        <v>10</v>
      </c>
      <c r="E135" s="8">
        <f>SUM(E133:E134)</f>
        <v>49642994</v>
      </c>
      <c r="F135" s="203"/>
    </row>
    <row r="136" spans="2:6" ht="12.75" customHeight="1">
      <c r="B136" s="2"/>
      <c r="C136" s="26"/>
      <c r="E136" s="8"/>
      <c r="F136" s="203"/>
    </row>
    <row r="137" spans="2:5" ht="12.75" customHeight="1">
      <c r="B137" s="2"/>
      <c r="C137" s="26"/>
      <c r="E137" s="8"/>
    </row>
    <row r="138" spans="3:5" ht="12.75" customHeight="1">
      <c r="C138" s="20" t="s">
        <v>177</v>
      </c>
      <c r="E138" s="8"/>
    </row>
    <row r="139" spans="3:5" ht="12.75" customHeight="1">
      <c r="C139" s="20"/>
      <c r="E139" s="8"/>
    </row>
    <row r="140" spans="1:5" ht="12.75" customHeight="1">
      <c r="A140" s="3" t="s">
        <v>267</v>
      </c>
      <c r="C140" s="20"/>
      <c r="E140" s="8"/>
    </row>
    <row r="141" spans="1:5" ht="12.75" customHeight="1">
      <c r="A141" s="3" t="s">
        <v>203</v>
      </c>
      <c r="C141" s="20"/>
      <c r="E141" s="8"/>
    </row>
    <row r="142" spans="3:5" ht="12.75" customHeight="1">
      <c r="C142" s="20"/>
      <c r="E142" s="8"/>
    </row>
    <row r="143" spans="2:5" ht="12.75" customHeight="1">
      <c r="B143" s="2"/>
      <c r="C143" s="26"/>
      <c r="E143" s="8"/>
    </row>
    <row r="144" spans="3:5" ht="12.75" customHeight="1">
      <c r="C144" s="20" t="s">
        <v>204</v>
      </c>
      <c r="E144" s="8"/>
    </row>
    <row r="145" spans="3:5" ht="12.75" customHeight="1">
      <c r="C145" s="20"/>
      <c r="E145" s="8"/>
    </row>
    <row r="146" spans="1:5" ht="12.75" customHeight="1">
      <c r="A146" s="3" t="s">
        <v>205</v>
      </c>
      <c r="C146" s="20"/>
      <c r="E146" s="8"/>
    </row>
    <row r="147" spans="1:5" ht="12.75" customHeight="1">
      <c r="A147" s="3" t="s">
        <v>268</v>
      </c>
      <c r="C147" s="20"/>
      <c r="E147" s="8"/>
    </row>
    <row r="148" spans="3:5" ht="12.75" customHeight="1">
      <c r="C148" s="20"/>
      <c r="E148" s="8"/>
    </row>
    <row r="149" spans="3:5" ht="12.75" customHeight="1">
      <c r="C149" s="20"/>
      <c r="E149" s="8"/>
    </row>
    <row r="150" spans="3:5" ht="12.75" customHeight="1">
      <c r="C150" s="20" t="s">
        <v>266</v>
      </c>
      <c r="E150" s="8"/>
    </row>
    <row r="151" spans="3:5" ht="12.75" customHeight="1">
      <c r="C151" s="20"/>
      <c r="E151" s="8"/>
    </row>
    <row r="152" spans="1:5" ht="12.75" customHeight="1">
      <c r="A152" s="3" t="s">
        <v>343</v>
      </c>
      <c r="C152" s="20"/>
      <c r="E152" s="8"/>
    </row>
    <row r="153" spans="1:5" ht="12.75" customHeight="1">
      <c r="A153" s="3" t="s">
        <v>344</v>
      </c>
      <c r="C153" s="20"/>
      <c r="E153" s="8"/>
    </row>
    <row r="154" spans="3:5" ht="12.75" customHeight="1">
      <c r="C154" s="20"/>
      <c r="E154" s="8"/>
    </row>
    <row r="155" spans="3:5" ht="12.75" customHeight="1">
      <c r="C155" s="20"/>
      <c r="E155" s="8"/>
    </row>
    <row r="156" spans="3:5" ht="12.75" customHeight="1">
      <c r="C156" s="20" t="s">
        <v>345</v>
      </c>
      <c r="E156" s="8"/>
    </row>
    <row r="157" spans="3:5" ht="12.75" customHeight="1">
      <c r="C157" s="20"/>
      <c r="E157" s="8"/>
    </row>
    <row r="158" spans="1:5" ht="12.75" customHeight="1">
      <c r="A158" s="3" t="s">
        <v>176</v>
      </c>
      <c r="C158" s="20"/>
      <c r="E158" s="8"/>
    </row>
    <row r="159" spans="3:5" ht="12.75" customHeight="1">
      <c r="C159" s="20"/>
      <c r="E159" s="8"/>
    </row>
    <row r="160" spans="3:5" ht="12.75" customHeight="1">
      <c r="C160" s="20"/>
      <c r="E160" s="8"/>
    </row>
    <row r="161" spans="3:5" ht="13.5" customHeight="1">
      <c r="C161" s="20" t="s">
        <v>346</v>
      </c>
      <c r="E161" s="8"/>
    </row>
    <row r="162" spans="3:5" ht="12.75" customHeight="1">
      <c r="C162" s="20"/>
      <c r="E162" s="8"/>
    </row>
    <row r="163" ht="12.75" customHeight="1">
      <c r="A163" s="3" t="s">
        <v>14</v>
      </c>
    </row>
    <row r="164" ht="12.75" customHeight="1"/>
    <row r="165" ht="12.75" customHeight="1">
      <c r="A165" s="3" t="s">
        <v>15</v>
      </c>
    </row>
    <row r="166" ht="12.75" customHeight="1">
      <c r="A166" s="3" t="s">
        <v>16</v>
      </c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printOptions/>
  <pageMargins left="0.7086614173228347" right="0.5118110236220472" top="0.7874015748031497" bottom="0.7874015748031497" header="0.5511811023622047" footer="0.5511811023622047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E4" sqref="E4"/>
    </sheetView>
  </sheetViews>
  <sheetFormatPr defaultColWidth="9.00390625" defaultRowHeight="12.75"/>
  <cols>
    <col min="1" max="1" width="4.25390625" style="0" customWidth="1"/>
    <col min="2" max="2" width="32.875" style="0" customWidth="1"/>
    <col min="3" max="3" width="19.375" style="0" customWidth="1"/>
    <col min="4" max="4" width="11.875" style="0" customWidth="1"/>
    <col min="5" max="5" width="11.625" style="0" customWidth="1"/>
    <col min="6" max="6" width="11.875" style="0" customWidth="1"/>
    <col min="7" max="7" width="19.125" style="0" customWidth="1"/>
    <col min="8" max="8" width="11.75390625" style="0" customWidth="1"/>
  </cols>
  <sheetData>
    <row r="1" spans="1:8" ht="12.75">
      <c r="A1" s="253"/>
      <c r="B1" s="253"/>
      <c r="C1" s="253"/>
      <c r="D1" s="253"/>
      <c r="E1" s="253"/>
      <c r="F1" s="254" t="s">
        <v>209</v>
      </c>
      <c r="G1" s="253"/>
      <c r="H1" s="253"/>
    </row>
    <row r="2" spans="1:8" ht="12.75">
      <c r="A2" s="253"/>
      <c r="B2" s="253"/>
      <c r="C2" s="253"/>
      <c r="D2" s="253"/>
      <c r="E2" s="253"/>
      <c r="F2" s="335" t="s">
        <v>360</v>
      </c>
      <c r="G2" s="335"/>
      <c r="H2" s="335"/>
    </row>
    <row r="3" spans="1:8" ht="12.75">
      <c r="A3" s="253"/>
      <c r="B3" s="253"/>
      <c r="C3" s="253"/>
      <c r="D3" s="253"/>
      <c r="E3" s="253"/>
      <c r="F3" s="335" t="s">
        <v>352</v>
      </c>
      <c r="G3" s="335"/>
      <c r="H3" s="337"/>
    </row>
    <row r="4" spans="1:8" ht="12.75">
      <c r="A4" s="253"/>
      <c r="B4" s="253"/>
      <c r="C4" s="253"/>
      <c r="D4" s="253"/>
      <c r="E4" s="253"/>
      <c r="F4" s="253"/>
      <c r="G4" s="253"/>
      <c r="H4" s="253"/>
    </row>
    <row r="5" spans="1:8" ht="15.75">
      <c r="A5" s="253"/>
      <c r="B5" s="255"/>
      <c r="C5" s="255" t="s">
        <v>270</v>
      </c>
      <c r="D5" s="255"/>
      <c r="E5" s="255"/>
      <c r="F5" s="253"/>
      <c r="G5" s="253"/>
      <c r="H5" s="253" t="s">
        <v>271</v>
      </c>
    </row>
    <row r="6" spans="1:8" ht="13.5" thickBot="1">
      <c r="A6" s="256"/>
      <c r="B6" s="257"/>
      <c r="C6" s="336" t="s">
        <v>272</v>
      </c>
      <c r="D6" s="336"/>
      <c r="E6" s="336"/>
      <c r="F6" s="336"/>
      <c r="G6" s="336"/>
      <c r="H6" s="257"/>
    </row>
    <row r="7" spans="1:8" ht="12.75">
      <c r="A7" s="258" t="s">
        <v>273</v>
      </c>
      <c r="B7" s="284" t="s">
        <v>274</v>
      </c>
      <c r="C7" s="259" t="s">
        <v>275</v>
      </c>
      <c r="D7" s="260" t="s">
        <v>276</v>
      </c>
      <c r="E7" s="259" t="s">
        <v>277</v>
      </c>
      <c r="F7" s="260"/>
      <c r="G7" s="332" t="s">
        <v>278</v>
      </c>
      <c r="H7" s="274"/>
    </row>
    <row r="8" spans="1:8" ht="12.75">
      <c r="A8" s="262"/>
      <c r="B8" s="333"/>
      <c r="C8" s="256" t="s">
        <v>279</v>
      </c>
      <c r="D8" s="263"/>
      <c r="E8" s="256" t="s">
        <v>280</v>
      </c>
      <c r="F8" s="264" t="s">
        <v>281</v>
      </c>
      <c r="G8" s="277" t="s">
        <v>282</v>
      </c>
      <c r="H8" s="286" t="s">
        <v>284</v>
      </c>
    </row>
    <row r="9" spans="1:8" ht="13.5" thickBot="1">
      <c r="A9" s="265"/>
      <c r="B9" s="334"/>
      <c r="C9" s="257"/>
      <c r="D9" s="266"/>
      <c r="E9" s="257" t="s">
        <v>283</v>
      </c>
      <c r="F9" s="266"/>
      <c r="G9" s="331"/>
      <c r="H9" s="288"/>
    </row>
    <row r="10" spans="1:8" ht="13.5" thickBot="1">
      <c r="A10" s="268" t="s">
        <v>285</v>
      </c>
      <c r="B10" s="266" t="s">
        <v>286</v>
      </c>
      <c r="C10" s="269" t="s">
        <v>287</v>
      </c>
      <c r="D10" s="270" t="s">
        <v>288</v>
      </c>
      <c r="E10" s="257" t="s">
        <v>289</v>
      </c>
      <c r="F10" s="266" t="s">
        <v>290</v>
      </c>
      <c r="G10" s="266" t="s">
        <v>291</v>
      </c>
      <c r="H10" s="267" t="s">
        <v>292</v>
      </c>
    </row>
    <row r="11" spans="1:8" ht="12.75">
      <c r="A11" s="271" t="s">
        <v>293</v>
      </c>
      <c r="B11" s="272" t="s">
        <v>294</v>
      </c>
      <c r="C11" s="252"/>
      <c r="D11" s="252"/>
      <c r="E11" s="273"/>
      <c r="F11" s="252"/>
      <c r="G11" s="252"/>
      <c r="H11" s="274"/>
    </row>
    <row r="12" spans="1:8" ht="12.75">
      <c r="A12" s="275" t="s">
        <v>285</v>
      </c>
      <c r="B12" s="276" t="s">
        <v>295</v>
      </c>
      <c r="C12" s="277" t="s">
        <v>296</v>
      </c>
      <c r="D12" s="263"/>
      <c r="E12" s="278">
        <f>F12</f>
        <v>12266</v>
      </c>
      <c r="F12" s="279">
        <v>12266</v>
      </c>
      <c r="G12" s="263"/>
      <c r="H12" s="280"/>
    </row>
    <row r="13" spans="1:8" ht="12.75">
      <c r="A13" s="275"/>
      <c r="B13" s="263"/>
      <c r="C13" s="263" t="s">
        <v>297</v>
      </c>
      <c r="D13" s="263"/>
      <c r="E13" s="256"/>
      <c r="F13" s="263"/>
      <c r="G13" s="263"/>
      <c r="H13" s="280"/>
    </row>
    <row r="14" spans="1:8" ht="13.5" thickBot="1">
      <c r="A14" s="275"/>
      <c r="B14" s="263"/>
      <c r="C14" s="263" t="s">
        <v>298</v>
      </c>
      <c r="D14" s="263">
        <v>2005</v>
      </c>
      <c r="E14" s="278"/>
      <c r="F14" s="279"/>
      <c r="G14" s="263"/>
      <c r="H14" s="280"/>
    </row>
    <row r="15" spans="1:8" ht="12.75">
      <c r="A15" s="301" t="s">
        <v>286</v>
      </c>
      <c r="B15" s="284" t="s">
        <v>299</v>
      </c>
      <c r="C15" s="306" t="s">
        <v>296</v>
      </c>
      <c r="D15" s="260"/>
      <c r="E15" s="302"/>
      <c r="F15" s="303"/>
      <c r="G15" s="260"/>
      <c r="H15" s="261"/>
    </row>
    <row r="16" spans="1:8" ht="12.75">
      <c r="A16" s="275"/>
      <c r="B16" s="276" t="s">
        <v>300</v>
      </c>
      <c r="C16" s="263" t="s">
        <v>297</v>
      </c>
      <c r="D16" s="263">
        <v>2005</v>
      </c>
      <c r="E16" s="278">
        <v>5000</v>
      </c>
      <c r="F16" s="279"/>
      <c r="G16" s="285">
        <v>5000</v>
      </c>
      <c r="H16" s="280"/>
    </row>
    <row r="17" spans="1:8" ht="13.5" thickBot="1">
      <c r="A17" s="281"/>
      <c r="B17" s="287" t="s">
        <v>301</v>
      </c>
      <c r="C17" s="266" t="s">
        <v>302</v>
      </c>
      <c r="D17" s="266"/>
      <c r="E17" s="282"/>
      <c r="F17" s="283"/>
      <c r="G17" s="266"/>
      <c r="H17" s="288"/>
    </row>
    <row r="18" spans="1:8" ht="12.75">
      <c r="A18" s="301" t="s">
        <v>287</v>
      </c>
      <c r="B18" s="305" t="s">
        <v>303</v>
      </c>
      <c r="C18" s="259" t="s">
        <v>304</v>
      </c>
      <c r="D18" s="260"/>
      <c r="E18" s="302"/>
      <c r="F18" s="303"/>
      <c r="G18" s="260"/>
      <c r="H18" s="304"/>
    </row>
    <row r="19" spans="1:8" ht="12.75">
      <c r="A19" s="275"/>
      <c r="B19" s="276" t="s">
        <v>305</v>
      </c>
      <c r="C19" s="256" t="s">
        <v>297</v>
      </c>
      <c r="D19" s="263">
        <v>2005</v>
      </c>
      <c r="E19" s="278">
        <f>F19</f>
        <v>42500</v>
      </c>
      <c r="F19" s="279">
        <v>42500</v>
      </c>
      <c r="G19" s="263"/>
      <c r="H19" s="286"/>
    </row>
    <row r="20" spans="1:8" ht="13.5" thickBot="1">
      <c r="A20" s="281"/>
      <c r="B20" s="287" t="s">
        <v>306</v>
      </c>
      <c r="C20" s="257" t="s">
        <v>307</v>
      </c>
      <c r="D20" s="266"/>
      <c r="E20" s="282"/>
      <c r="F20" s="283"/>
      <c r="G20" s="266"/>
      <c r="H20" s="288"/>
    </row>
    <row r="21" spans="1:8" ht="12.75">
      <c r="A21" s="301" t="s">
        <v>288</v>
      </c>
      <c r="B21" s="289" t="s">
        <v>308</v>
      </c>
      <c r="C21" s="260" t="s">
        <v>309</v>
      </c>
      <c r="D21" s="260"/>
      <c r="E21" s="302">
        <f>F21</f>
        <v>115944</v>
      </c>
      <c r="F21" s="303">
        <v>115944</v>
      </c>
      <c r="G21" s="260"/>
      <c r="H21" s="304"/>
    </row>
    <row r="22" spans="1:8" ht="12.75">
      <c r="A22" s="275"/>
      <c r="B22" s="290"/>
      <c r="C22" s="263" t="s">
        <v>297</v>
      </c>
      <c r="D22" s="263">
        <v>2005</v>
      </c>
      <c r="E22" s="278"/>
      <c r="F22" s="279"/>
      <c r="G22" s="279"/>
      <c r="H22" s="286"/>
    </row>
    <row r="23" spans="1:8" ht="12.75">
      <c r="A23" s="275"/>
      <c r="B23" s="290"/>
      <c r="C23" s="263" t="s">
        <v>310</v>
      </c>
      <c r="D23" s="263"/>
      <c r="E23" s="278"/>
      <c r="F23" s="279"/>
      <c r="G23" s="263"/>
      <c r="H23" s="286"/>
    </row>
    <row r="24" spans="1:8" ht="13.5" thickBot="1">
      <c r="A24" s="281"/>
      <c r="B24" s="291" t="s">
        <v>311</v>
      </c>
      <c r="C24" s="266"/>
      <c r="D24" s="266"/>
      <c r="E24" s="282">
        <f>F24+H24</f>
        <v>3569734</v>
      </c>
      <c r="F24" s="283">
        <v>892436</v>
      </c>
      <c r="G24" s="266"/>
      <c r="H24" s="292">
        <v>2677298</v>
      </c>
    </row>
    <row r="25" spans="1:8" ht="12.75">
      <c r="A25" s="275" t="s">
        <v>289</v>
      </c>
      <c r="B25" s="276" t="s">
        <v>312</v>
      </c>
      <c r="C25" s="277" t="s">
        <v>296</v>
      </c>
      <c r="D25" s="263"/>
      <c r="E25" s="278"/>
      <c r="F25" s="279"/>
      <c r="G25" s="263"/>
      <c r="H25" s="286"/>
    </row>
    <row r="26" spans="1:8" ht="12.75">
      <c r="A26" s="275"/>
      <c r="B26" s="276" t="s">
        <v>313</v>
      </c>
      <c r="C26" s="263" t="s">
        <v>297</v>
      </c>
      <c r="D26" s="263">
        <v>2005</v>
      </c>
      <c r="E26" s="278">
        <f>F26+H26</f>
        <v>1303000</v>
      </c>
      <c r="F26" s="279">
        <f>193200+146250-13700</f>
        <v>325750</v>
      </c>
      <c r="G26" s="279"/>
      <c r="H26" s="293">
        <f>1018450-41200</f>
        <v>977250</v>
      </c>
    </row>
    <row r="27" spans="1:8" ht="12.75">
      <c r="A27" s="275"/>
      <c r="B27" s="276" t="s">
        <v>314</v>
      </c>
      <c r="C27" s="263" t="s">
        <v>315</v>
      </c>
      <c r="D27" s="263"/>
      <c r="E27" s="278"/>
      <c r="F27" s="279"/>
      <c r="G27" s="263"/>
      <c r="H27" s="286"/>
    </row>
    <row r="28" spans="1:8" ht="13.5" thickBot="1">
      <c r="A28" s="281"/>
      <c r="B28" s="287"/>
      <c r="C28" s="257"/>
      <c r="D28" s="266"/>
      <c r="E28" s="282"/>
      <c r="F28" s="283"/>
      <c r="G28" s="266"/>
      <c r="H28" s="288"/>
    </row>
    <row r="29" spans="1:8" ht="12.75">
      <c r="A29" s="301" t="s">
        <v>290</v>
      </c>
      <c r="B29" s="305" t="s">
        <v>319</v>
      </c>
      <c r="C29" s="306" t="s">
        <v>296</v>
      </c>
      <c r="D29" s="260"/>
      <c r="E29" s="302"/>
      <c r="F29" s="303"/>
      <c r="G29" s="260"/>
      <c r="H29" s="304"/>
    </row>
    <row r="30" spans="1:8" ht="12.75">
      <c r="A30" s="294"/>
      <c r="B30" s="276" t="s">
        <v>316</v>
      </c>
      <c r="C30" s="263" t="s">
        <v>297</v>
      </c>
      <c r="D30" s="263">
        <v>2005</v>
      </c>
      <c r="E30" s="278">
        <f>F30+H30</f>
        <v>1000000</v>
      </c>
      <c r="F30" s="279">
        <v>250000</v>
      </c>
      <c r="G30" s="279"/>
      <c r="H30" s="293">
        <v>750000</v>
      </c>
    </row>
    <row r="31" spans="1:8" ht="12.75">
      <c r="A31" s="294"/>
      <c r="B31" s="276" t="s">
        <v>314</v>
      </c>
      <c r="C31" s="263" t="s">
        <v>317</v>
      </c>
      <c r="D31" s="263"/>
      <c r="E31" s="278"/>
      <c r="F31" s="279"/>
      <c r="G31" s="263"/>
      <c r="H31" s="286"/>
    </row>
    <row r="32" spans="1:8" ht="13.5" thickBot="1">
      <c r="A32" s="268"/>
      <c r="B32" s="287"/>
      <c r="C32" s="257"/>
      <c r="D32" s="266"/>
      <c r="E32" s="282"/>
      <c r="F32" s="283"/>
      <c r="G32" s="266"/>
      <c r="H32" s="288"/>
    </row>
    <row r="33" spans="1:8" ht="12.75">
      <c r="A33" s="275" t="s">
        <v>291</v>
      </c>
      <c r="B33" s="276" t="s">
        <v>349</v>
      </c>
      <c r="C33" s="306" t="s">
        <v>296</v>
      </c>
      <c r="D33" s="263"/>
      <c r="E33" s="278"/>
      <c r="F33" s="279"/>
      <c r="G33" s="263"/>
      <c r="H33" s="286"/>
    </row>
    <row r="34" spans="1:8" ht="12.75">
      <c r="A34" s="294"/>
      <c r="B34" s="276"/>
      <c r="C34" s="263" t="s">
        <v>297</v>
      </c>
      <c r="D34" s="263">
        <v>2005</v>
      </c>
      <c r="E34" s="278">
        <v>751710</v>
      </c>
      <c r="F34" s="279">
        <v>751710</v>
      </c>
      <c r="G34" s="263"/>
      <c r="H34" s="286"/>
    </row>
    <row r="35" spans="1:8" ht="12.75">
      <c r="A35" s="294"/>
      <c r="B35" s="276" t="s">
        <v>52</v>
      </c>
      <c r="C35" s="263" t="s">
        <v>317</v>
      </c>
      <c r="D35" s="263"/>
      <c r="E35" s="278"/>
      <c r="F35" s="279"/>
      <c r="G35" s="263"/>
      <c r="H35" s="286"/>
    </row>
    <row r="36" spans="1:8" ht="12.75">
      <c r="A36" s="294"/>
      <c r="B36" s="276" t="s">
        <v>348</v>
      </c>
      <c r="C36" s="256" t="s">
        <v>347</v>
      </c>
      <c r="D36" s="263"/>
      <c r="E36" s="278"/>
      <c r="F36" s="279"/>
      <c r="G36" s="263"/>
      <c r="H36" s="286"/>
    </row>
    <row r="37" spans="1:8" ht="13.5" thickBot="1">
      <c r="A37" s="294"/>
      <c r="B37" s="276"/>
      <c r="C37" s="256"/>
      <c r="D37" s="263"/>
      <c r="E37" s="278"/>
      <c r="F37" s="279"/>
      <c r="G37" s="263"/>
      <c r="H37" s="286"/>
    </row>
    <row r="38" spans="1:8" ht="13.5" thickBot="1">
      <c r="A38" s="295"/>
      <c r="B38" s="270"/>
      <c r="C38" s="296" t="s">
        <v>318</v>
      </c>
      <c r="D38" s="297"/>
      <c r="E38" s="298">
        <f>H38+G38+F38</f>
        <v>6800154</v>
      </c>
      <c r="F38" s="299">
        <f>SUM(F12:F37)</f>
        <v>2390606</v>
      </c>
      <c r="G38" s="299">
        <f>SUM(G12:G37)</f>
        <v>5000</v>
      </c>
      <c r="H38" s="300">
        <f>SUM(H12:H37)</f>
        <v>4404548</v>
      </c>
    </row>
  </sheetData>
  <mergeCells count="3">
    <mergeCell ref="F2:H2"/>
    <mergeCell ref="C6:G6"/>
    <mergeCell ref="F3:H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workbookViewId="0" topLeftCell="A1">
      <selection activeCell="H5" sqref="H5"/>
    </sheetView>
  </sheetViews>
  <sheetFormatPr defaultColWidth="9.00390625" defaultRowHeight="12.75"/>
  <cols>
    <col min="1" max="1" width="27.75390625" style="207" customWidth="1"/>
    <col min="2" max="2" width="5.125" style="207" customWidth="1"/>
    <col min="3" max="3" width="6.75390625" style="207" customWidth="1"/>
    <col min="4" max="4" width="12.875" style="208" customWidth="1"/>
    <col min="5" max="5" width="11.125" style="207" customWidth="1"/>
    <col min="6" max="6" width="16.125" style="207" customWidth="1"/>
    <col min="7" max="7" width="14.375" style="207" customWidth="1"/>
    <col min="8" max="8" width="12.875" style="207" customWidth="1"/>
    <col min="9" max="9" width="10.125" style="207" customWidth="1"/>
    <col min="10" max="10" width="13.125" style="207" customWidth="1"/>
    <col min="11" max="11" width="11.75390625" style="207" customWidth="1"/>
    <col min="12" max="16384" width="9.125" style="207" customWidth="1"/>
  </cols>
  <sheetData>
    <row r="1" ht="12.75">
      <c r="H1" s="209" t="s">
        <v>269</v>
      </c>
    </row>
    <row r="2" ht="12.75">
      <c r="H2" s="207" t="s">
        <v>210</v>
      </c>
    </row>
    <row r="3" ht="12.75">
      <c r="H3" s="207" t="s">
        <v>358</v>
      </c>
    </row>
    <row r="6" spans="1:11" ht="18">
      <c r="A6" s="338" t="s">
        <v>211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</row>
    <row r="7" spans="1:11" ht="18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ht="19.5" customHeight="1" thickBot="1"/>
    <row r="9" spans="1:11" ht="13.5" thickBot="1">
      <c r="A9" s="211" t="s">
        <v>212</v>
      </c>
      <c r="B9" s="339" t="s">
        <v>213</v>
      </c>
      <c r="C9" s="340"/>
      <c r="D9" s="342" t="s">
        <v>214</v>
      </c>
      <c r="E9" s="342"/>
      <c r="F9" s="342"/>
      <c r="G9" s="342"/>
      <c r="H9" s="339" t="s">
        <v>215</v>
      </c>
      <c r="I9" s="342"/>
      <c r="J9" s="342"/>
      <c r="K9" s="343"/>
    </row>
    <row r="10" spans="1:11" ht="13.5" thickBot="1">
      <c r="A10" s="213" t="s">
        <v>216</v>
      </c>
      <c r="B10" s="214"/>
      <c r="C10" s="215"/>
      <c r="D10" s="216"/>
      <c r="E10" s="217"/>
      <c r="F10" s="341" t="s">
        <v>217</v>
      </c>
      <c r="G10" s="341"/>
      <c r="H10" s="217"/>
      <c r="I10" s="218" t="s">
        <v>218</v>
      </c>
      <c r="J10" s="219"/>
      <c r="K10" s="220"/>
    </row>
    <row r="11" spans="1:11" ht="12.75">
      <c r="A11" s="213" t="s">
        <v>220</v>
      </c>
      <c r="B11" s="221"/>
      <c r="C11" s="222"/>
      <c r="D11" s="230" t="s">
        <v>221</v>
      </c>
      <c r="E11" s="221" t="s">
        <v>222</v>
      </c>
      <c r="F11" s="223" t="s">
        <v>223</v>
      </c>
      <c r="G11" s="223"/>
      <c r="H11" s="228" t="s">
        <v>221</v>
      </c>
      <c r="I11" s="224" t="s">
        <v>224</v>
      </c>
      <c r="J11" s="225"/>
      <c r="K11" s="220" t="s">
        <v>219</v>
      </c>
    </row>
    <row r="12" spans="1:11" ht="12.75">
      <c r="A12" s="227"/>
      <c r="B12" s="228" t="s">
        <v>226</v>
      </c>
      <c r="C12" s="229" t="s">
        <v>227</v>
      </c>
      <c r="D12" s="230"/>
      <c r="E12" s="221" t="s">
        <v>228</v>
      </c>
      <c r="F12" s="225"/>
      <c r="G12" s="225"/>
      <c r="H12" s="221"/>
      <c r="I12" s="231" t="s">
        <v>229</v>
      </c>
      <c r="J12" s="228" t="s">
        <v>230</v>
      </c>
      <c r="K12" s="226" t="s">
        <v>225</v>
      </c>
    </row>
    <row r="13" spans="1:11" ht="13.5" thickBot="1">
      <c r="A13" s="227"/>
      <c r="B13" s="228"/>
      <c r="C13" s="229"/>
      <c r="D13" s="230"/>
      <c r="E13" s="221" t="s">
        <v>231</v>
      </c>
      <c r="F13" s="229" t="s">
        <v>232</v>
      </c>
      <c r="G13" s="228" t="s">
        <v>233</v>
      </c>
      <c r="H13" s="221"/>
      <c r="I13" s="232" t="s">
        <v>234</v>
      </c>
      <c r="J13" s="221"/>
      <c r="K13" s="226" t="s">
        <v>231</v>
      </c>
    </row>
    <row r="14" spans="1:11" s="236" customFormat="1" ht="13.5" thickBot="1">
      <c r="A14" s="233">
        <v>1</v>
      </c>
      <c r="B14" s="234">
        <v>2</v>
      </c>
      <c r="C14" s="234">
        <v>3</v>
      </c>
      <c r="D14" s="235">
        <v>4</v>
      </c>
      <c r="E14" s="234">
        <v>5</v>
      </c>
      <c r="F14" s="234">
        <v>6</v>
      </c>
      <c r="G14" s="234">
        <v>7</v>
      </c>
      <c r="H14" s="234">
        <v>10</v>
      </c>
      <c r="I14" s="234">
        <v>11</v>
      </c>
      <c r="J14" s="234">
        <v>12</v>
      </c>
      <c r="K14" s="212">
        <v>13</v>
      </c>
    </row>
    <row r="15" spans="1:11" ht="12.75">
      <c r="A15" s="237"/>
      <c r="B15" s="228"/>
      <c r="C15" s="228"/>
      <c r="D15" s="238"/>
      <c r="E15" s="221"/>
      <c r="F15" s="217"/>
      <c r="G15" s="239"/>
      <c r="H15" s="221"/>
      <c r="I15" s="221"/>
      <c r="J15" s="221"/>
      <c r="K15" s="240"/>
    </row>
    <row r="16" spans="1:11" ht="12.75">
      <c r="A16" s="237" t="s">
        <v>235</v>
      </c>
      <c r="B16" s="241" t="s">
        <v>236</v>
      </c>
      <c r="C16" s="241" t="s">
        <v>237</v>
      </c>
      <c r="D16" s="242">
        <f aca="true" t="shared" si="0" ref="D16:D31">E16+F16+G16</f>
        <v>5000</v>
      </c>
      <c r="E16" s="242">
        <v>0</v>
      </c>
      <c r="F16" s="242">
        <v>0</v>
      </c>
      <c r="G16" s="243">
        <v>5000</v>
      </c>
      <c r="H16" s="242">
        <f aca="true" t="shared" si="1" ref="H16:H31">I16+J16+K16</f>
        <v>5000</v>
      </c>
      <c r="I16" s="242"/>
      <c r="J16" s="242">
        <v>5000</v>
      </c>
      <c r="K16" s="244">
        <v>0</v>
      </c>
    </row>
    <row r="17" spans="1:11" ht="12.75">
      <c r="A17" s="237" t="s">
        <v>238</v>
      </c>
      <c r="B17" s="241" t="s">
        <v>239</v>
      </c>
      <c r="C17" s="241" t="s">
        <v>240</v>
      </c>
      <c r="D17" s="242">
        <f t="shared" si="0"/>
        <v>70106</v>
      </c>
      <c r="E17" s="242">
        <v>6</v>
      </c>
      <c r="F17" s="242">
        <v>100</v>
      </c>
      <c r="G17" s="243">
        <v>70000</v>
      </c>
      <c r="H17" s="242">
        <f t="shared" si="1"/>
        <v>70106</v>
      </c>
      <c r="I17" s="242"/>
      <c r="J17" s="242">
        <v>70106</v>
      </c>
      <c r="K17" s="244">
        <v>0</v>
      </c>
    </row>
    <row r="18" spans="1:11" ht="12.75">
      <c r="A18" s="237" t="s">
        <v>241</v>
      </c>
      <c r="B18" s="241">
        <v>801</v>
      </c>
      <c r="C18" s="241">
        <v>80120</v>
      </c>
      <c r="D18" s="242">
        <f t="shared" si="0"/>
        <v>136000</v>
      </c>
      <c r="E18" s="242">
        <v>3165</v>
      </c>
      <c r="F18" s="242">
        <v>132835</v>
      </c>
      <c r="G18" s="243"/>
      <c r="H18" s="242">
        <f t="shared" si="1"/>
        <v>136000</v>
      </c>
      <c r="I18" s="245">
        <v>10535</v>
      </c>
      <c r="J18" s="242">
        <v>122300</v>
      </c>
      <c r="K18" s="244">
        <v>3165</v>
      </c>
    </row>
    <row r="19" spans="1:11" ht="12.75">
      <c r="A19" s="237" t="s">
        <v>242</v>
      </c>
      <c r="B19" s="241">
        <v>801</v>
      </c>
      <c r="C19" s="241">
        <v>80120</v>
      </c>
      <c r="D19" s="242">
        <f t="shared" si="0"/>
        <v>37075</v>
      </c>
      <c r="E19" s="242">
        <v>2344</v>
      </c>
      <c r="F19" s="242">
        <v>24231</v>
      </c>
      <c r="G19" s="243">
        <v>10500</v>
      </c>
      <c r="H19" s="242">
        <f t="shared" si="1"/>
        <v>37075</v>
      </c>
      <c r="I19" s="245">
        <v>2143</v>
      </c>
      <c r="J19" s="242">
        <v>31562</v>
      </c>
      <c r="K19" s="244">
        <v>3370</v>
      </c>
    </row>
    <row r="20" spans="1:11" ht="12.75">
      <c r="A20" s="237" t="s">
        <v>243</v>
      </c>
      <c r="B20" s="241">
        <v>801</v>
      </c>
      <c r="C20" s="241">
        <v>80130</v>
      </c>
      <c r="D20" s="242">
        <f t="shared" si="0"/>
        <v>113000</v>
      </c>
      <c r="E20" s="242">
        <v>8000</v>
      </c>
      <c r="F20" s="242">
        <v>105000</v>
      </c>
      <c r="G20" s="243"/>
      <c r="H20" s="242">
        <f t="shared" si="1"/>
        <v>113000</v>
      </c>
      <c r="I20" s="245">
        <v>1300</v>
      </c>
      <c r="J20" s="242">
        <v>103700</v>
      </c>
      <c r="K20" s="244">
        <v>8000</v>
      </c>
    </row>
    <row r="21" spans="1:11" ht="12.75">
      <c r="A21" s="237" t="s">
        <v>244</v>
      </c>
      <c r="B21" s="241">
        <v>801</v>
      </c>
      <c r="C21" s="241" t="s">
        <v>147</v>
      </c>
      <c r="D21" s="242">
        <f t="shared" si="0"/>
        <v>116500</v>
      </c>
      <c r="E21" s="242">
        <v>500</v>
      </c>
      <c r="F21" s="242">
        <v>101000</v>
      </c>
      <c r="G21" s="243">
        <v>15000</v>
      </c>
      <c r="H21" s="242">
        <f t="shared" si="1"/>
        <v>116500</v>
      </c>
      <c r="I21" s="245"/>
      <c r="J21" s="242">
        <v>116000</v>
      </c>
      <c r="K21" s="244">
        <v>500</v>
      </c>
    </row>
    <row r="22" spans="1:11" ht="12.75">
      <c r="A22" s="237" t="s">
        <v>245</v>
      </c>
      <c r="B22" s="241">
        <v>801</v>
      </c>
      <c r="C22" s="241">
        <v>80130</v>
      </c>
      <c r="D22" s="242">
        <f t="shared" si="0"/>
        <v>50538</v>
      </c>
      <c r="E22" s="242">
        <v>13060</v>
      </c>
      <c r="F22" s="242">
        <v>37478</v>
      </c>
      <c r="G22" s="243"/>
      <c r="H22" s="242">
        <f t="shared" si="1"/>
        <v>50538</v>
      </c>
      <c r="I22" s="245">
        <v>1251</v>
      </c>
      <c r="J22" s="242">
        <v>49287</v>
      </c>
      <c r="K22" s="244">
        <v>0</v>
      </c>
    </row>
    <row r="23" spans="1:11" ht="12.75">
      <c r="A23" s="237" t="s">
        <v>246</v>
      </c>
      <c r="B23" s="241">
        <v>801</v>
      </c>
      <c r="C23" s="241" t="s">
        <v>147</v>
      </c>
      <c r="D23" s="242">
        <f t="shared" si="0"/>
        <v>111800</v>
      </c>
      <c r="E23" s="242">
        <v>13400</v>
      </c>
      <c r="F23" s="242">
        <v>96900</v>
      </c>
      <c r="G23" s="243">
        <v>1500</v>
      </c>
      <c r="H23" s="242">
        <f t="shared" si="1"/>
        <v>111800</v>
      </c>
      <c r="I23" s="245">
        <v>380</v>
      </c>
      <c r="J23" s="242">
        <v>98020</v>
      </c>
      <c r="K23" s="244">
        <v>13400</v>
      </c>
    </row>
    <row r="24" spans="1:11" ht="12.75">
      <c r="A24" s="237" t="s">
        <v>247</v>
      </c>
      <c r="B24" s="241">
        <v>801</v>
      </c>
      <c r="C24" s="241">
        <v>80130</v>
      </c>
      <c r="D24" s="242">
        <f t="shared" si="0"/>
        <v>74500</v>
      </c>
      <c r="E24" s="242">
        <v>1000</v>
      </c>
      <c r="F24" s="242">
        <v>72000</v>
      </c>
      <c r="G24" s="243">
        <v>1500</v>
      </c>
      <c r="H24" s="242">
        <f t="shared" si="1"/>
        <v>74500</v>
      </c>
      <c r="I24" s="245"/>
      <c r="J24" s="242">
        <v>74000</v>
      </c>
      <c r="K24" s="244">
        <v>500</v>
      </c>
    </row>
    <row r="25" spans="1:11" ht="12.75">
      <c r="A25" s="237" t="s">
        <v>247</v>
      </c>
      <c r="B25" s="241" t="s">
        <v>178</v>
      </c>
      <c r="C25" s="241" t="s">
        <v>354</v>
      </c>
      <c r="D25" s="242">
        <f>E25+F25+G25</f>
        <v>500</v>
      </c>
      <c r="E25" s="242">
        <v>0</v>
      </c>
      <c r="F25" s="242">
        <v>0</v>
      </c>
      <c r="G25" s="243">
        <v>500</v>
      </c>
      <c r="H25" s="242">
        <f>I25+J25+K25</f>
        <v>500</v>
      </c>
      <c r="I25" s="245"/>
      <c r="J25" s="242">
        <v>500</v>
      </c>
      <c r="K25" s="244">
        <v>0</v>
      </c>
    </row>
    <row r="26" spans="1:11" ht="12.75">
      <c r="A26" s="237" t="s">
        <v>357</v>
      </c>
      <c r="B26" s="241" t="s">
        <v>178</v>
      </c>
      <c r="C26" s="241" t="s">
        <v>354</v>
      </c>
      <c r="D26" s="242">
        <f>E26+F26+G26</f>
        <v>500</v>
      </c>
      <c r="E26" s="242">
        <v>0</v>
      </c>
      <c r="F26" s="242">
        <v>0</v>
      </c>
      <c r="G26" s="243">
        <v>500</v>
      </c>
      <c r="H26" s="242">
        <f>I26+J26+K26</f>
        <v>500</v>
      </c>
      <c r="I26" s="245"/>
      <c r="J26" s="242">
        <v>500</v>
      </c>
      <c r="K26" s="244">
        <v>0</v>
      </c>
    </row>
    <row r="27" spans="1:11" ht="12.75">
      <c r="A27" s="237" t="s">
        <v>248</v>
      </c>
      <c r="B27" s="241">
        <v>854</v>
      </c>
      <c r="C27" s="241">
        <v>85403</v>
      </c>
      <c r="D27" s="242">
        <f t="shared" si="0"/>
        <v>51874</v>
      </c>
      <c r="E27" s="242">
        <v>1674</v>
      </c>
      <c r="F27" s="242">
        <v>50200</v>
      </c>
      <c r="G27" s="243">
        <v>0</v>
      </c>
      <c r="H27" s="242">
        <f t="shared" si="1"/>
        <v>51874</v>
      </c>
      <c r="I27" s="245"/>
      <c r="J27" s="242">
        <v>51000</v>
      </c>
      <c r="K27" s="244">
        <v>874</v>
      </c>
    </row>
    <row r="28" spans="1:11" ht="12.75">
      <c r="A28" s="237" t="s">
        <v>249</v>
      </c>
      <c r="B28" s="241">
        <v>854</v>
      </c>
      <c r="C28" s="241">
        <v>85403</v>
      </c>
      <c r="D28" s="242">
        <f t="shared" si="0"/>
        <v>53260</v>
      </c>
      <c r="E28" s="242">
        <v>27510</v>
      </c>
      <c r="F28" s="242">
        <v>23750</v>
      </c>
      <c r="G28" s="243">
        <v>2000</v>
      </c>
      <c r="H28" s="242">
        <f t="shared" si="1"/>
        <v>53260</v>
      </c>
      <c r="I28" s="245"/>
      <c r="J28" s="242">
        <v>53260</v>
      </c>
      <c r="K28" s="244">
        <v>0</v>
      </c>
    </row>
    <row r="29" spans="1:11" ht="12.75">
      <c r="A29" s="237" t="s">
        <v>249</v>
      </c>
      <c r="B29" s="241" t="s">
        <v>250</v>
      </c>
      <c r="C29" s="241" t="s">
        <v>251</v>
      </c>
      <c r="D29" s="242">
        <f t="shared" si="0"/>
        <v>22680</v>
      </c>
      <c r="E29" s="242">
        <v>0</v>
      </c>
      <c r="F29" s="242">
        <v>22680</v>
      </c>
      <c r="G29" s="243"/>
      <c r="H29" s="242">
        <f t="shared" si="1"/>
        <v>22680</v>
      </c>
      <c r="I29" s="245"/>
      <c r="J29" s="242">
        <v>22680</v>
      </c>
      <c r="K29" s="244">
        <v>0</v>
      </c>
    </row>
    <row r="30" spans="1:11" ht="12.75">
      <c r="A30" s="237" t="s">
        <v>244</v>
      </c>
      <c r="B30" s="241">
        <v>854</v>
      </c>
      <c r="C30" s="241">
        <v>85410</v>
      </c>
      <c r="D30" s="242">
        <f t="shared" si="0"/>
        <v>64960</v>
      </c>
      <c r="E30" s="242">
        <v>200</v>
      </c>
      <c r="F30" s="242">
        <v>64760</v>
      </c>
      <c r="G30" s="243"/>
      <c r="H30" s="242">
        <f t="shared" si="1"/>
        <v>64960</v>
      </c>
      <c r="I30" s="245"/>
      <c r="J30" s="242">
        <v>64760</v>
      </c>
      <c r="K30" s="244">
        <v>200</v>
      </c>
    </row>
    <row r="31" spans="1:11" ht="12.75">
      <c r="A31" s="237" t="s">
        <v>246</v>
      </c>
      <c r="B31" s="241">
        <v>854</v>
      </c>
      <c r="C31" s="241">
        <v>85410</v>
      </c>
      <c r="D31" s="242">
        <f t="shared" si="0"/>
        <v>50800</v>
      </c>
      <c r="E31" s="242">
        <v>1200</v>
      </c>
      <c r="F31" s="242">
        <v>48100</v>
      </c>
      <c r="G31" s="243">
        <v>1500</v>
      </c>
      <c r="H31" s="242">
        <f t="shared" si="1"/>
        <v>50800</v>
      </c>
      <c r="I31" s="245"/>
      <c r="J31" s="242">
        <v>49600</v>
      </c>
      <c r="K31" s="244">
        <v>1200</v>
      </c>
    </row>
    <row r="32" spans="1:11" ht="12.75" customHeight="1" thickBot="1">
      <c r="A32" s="237"/>
      <c r="B32" s="228"/>
      <c r="C32" s="228"/>
      <c r="D32" s="242"/>
      <c r="E32" s="242"/>
      <c r="F32" s="242"/>
      <c r="G32" s="243"/>
      <c r="H32" s="242"/>
      <c r="I32" s="245"/>
      <c r="J32" s="242"/>
      <c r="K32" s="246"/>
    </row>
    <row r="33" spans="1:11" s="209" customFormat="1" ht="18.75" customHeight="1" thickBot="1">
      <c r="A33" s="247" t="s">
        <v>221</v>
      </c>
      <c r="B33" s="248"/>
      <c r="C33" s="248"/>
      <c r="D33" s="249">
        <f aca="true" t="shared" si="2" ref="D33:J33">SUM(D16:D32)</f>
        <v>959093</v>
      </c>
      <c r="E33" s="249">
        <f t="shared" si="2"/>
        <v>72059</v>
      </c>
      <c r="F33" s="249">
        <f t="shared" si="2"/>
        <v>779034</v>
      </c>
      <c r="G33" s="250">
        <f t="shared" si="2"/>
        <v>108000</v>
      </c>
      <c r="H33" s="249">
        <f t="shared" si="2"/>
        <v>959093</v>
      </c>
      <c r="I33" s="249">
        <f t="shared" si="2"/>
        <v>15609</v>
      </c>
      <c r="J33" s="249">
        <f t="shared" si="2"/>
        <v>912275</v>
      </c>
      <c r="K33" s="251">
        <f>SUM(K16:K31)</f>
        <v>31209</v>
      </c>
    </row>
  </sheetData>
  <mergeCells count="5">
    <mergeCell ref="A6:K6"/>
    <mergeCell ref="B9:C9"/>
    <mergeCell ref="F10:G10"/>
    <mergeCell ref="D9:G9"/>
    <mergeCell ref="H9:K9"/>
  </mergeCells>
  <printOptions/>
  <pageMargins left="0.22" right="0.28" top="0.81" bottom="0.6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8" sqref="C28"/>
    </sheetView>
  </sheetViews>
  <sheetFormatPr defaultColWidth="9.00390625" defaultRowHeight="12.75"/>
  <cols>
    <col min="1" max="1" width="3.875" style="253" customWidth="1"/>
    <col min="2" max="2" width="4.25390625" style="253" customWidth="1"/>
    <col min="3" max="3" width="49.00390625" style="253" customWidth="1"/>
    <col min="4" max="4" width="9.25390625" style="307" customWidth="1"/>
    <col min="5" max="5" width="21.75390625" style="311" customWidth="1"/>
    <col min="6" max="16384" width="8.875" style="253" customWidth="1"/>
  </cols>
  <sheetData>
    <row r="1" ht="12.75">
      <c r="E1" s="308" t="s">
        <v>320</v>
      </c>
    </row>
    <row r="2" ht="12.75">
      <c r="E2" s="309"/>
    </row>
    <row r="3" ht="12.75">
      <c r="E3" s="309" t="s">
        <v>361</v>
      </c>
    </row>
    <row r="4" ht="12.75">
      <c r="E4" s="309" t="s">
        <v>19</v>
      </c>
    </row>
    <row r="5" ht="12.75">
      <c r="E5" s="309" t="s">
        <v>351</v>
      </c>
    </row>
    <row r="6" ht="12.75">
      <c r="E6" s="309"/>
    </row>
    <row r="7" spans="3:5" ht="19.5">
      <c r="C7" s="344" t="s">
        <v>321</v>
      </c>
      <c r="D7" s="344"/>
      <c r="E7" s="344"/>
    </row>
    <row r="8" spans="3:5" ht="19.5">
      <c r="C8" s="344" t="s">
        <v>322</v>
      </c>
      <c r="D8" s="344"/>
      <c r="E8" s="344"/>
    </row>
    <row r="9" spans="3:5" ht="15.75">
      <c r="C9" s="310"/>
      <c r="D9" s="310"/>
      <c r="E9" s="310"/>
    </row>
    <row r="10" ht="13.5" thickBot="1"/>
    <row r="11" spans="1:5" ht="13.5" thickBot="1">
      <c r="A11" s="312" t="s">
        <v>323</v>
      </c>
      <c r="B11" s="313"/>
      <c r="C11" s="314" t="s">
        <v>324</v>
      </c>
      <c r="D11" s="315" t="s">
        <v>325</v>
      </c>
      <c r="E11" s="316" t="s">
        <v>326</v>
      </c>
    </row>
    <row r="12" spans="1:5" s="322" customFormat="1" ht="12.75">
      <c r="A12" s="317">
        <v>1</v>
      </c>
      <c r="B12" s="318"/>
      <c r="C12" s="319" t="s">
        <v>327</v>
      </c>
      <c r="D12" s="320"/>
      <c r="E12" s="321">
        <f>SUM(E13:E15)</f>
        <v>4643948</v>
      </c>
    </row>
    <row r="13" spans="1:5" ht="12.75">
      <c r="A13" s="294"/>
      <c r="B13" s="280" t="s">
        <v>328</v>
      </c>
      <c r="C13" s="256" t="s">
        <v>329</v>
      </c>
      <c r="D13" s="323">
        <v>955</v>
      </c>
      <c r="E13" s="324">
        <f>356872+935366</f>
        <v>1292238</v>
      </c>
    </row>
    <row r="14" spans="1:5" ht="12.75">
      <c r="A14" s="294"/>
      <c r="B14" s="280"/>
      <c r="C14" s="256" t="s">
        <v>330</v>
      </c>
      <c r="D14" s="323"/>
      <c r="E14" s="324"/>
    </row>
    <row r="15" spans="1:5" ht="12.75">
      <c r="A15" s="294"/>
      <c r="B15" s="280" t="s">
        <v>331</v>
      </c>
      <c r="C15" s="256" t="s">
        <v>332</v>
      </c>
      <c r="D15" s="323">
        <v>952</v>
      </c>
      <c r="E15" s="324">
        <f>2600000+751710</f>
        <v>3351710</v>
      </c>
    </row>
    <row r="16" spans="1:5" s="322" customFormat="1" ht="12.75">
      <c r="A16" s="317">
        <v>2</v>
      </c>
      <c r="B16" s="318"/>
      <c r="C16" s="319" t="s">
        <v>333</v>
      </c>
      <c r="D16" s="320"/>
      <c r="E16" s="321">
        <v>44999046</v>
      </c>
    </row>
    <row r="17" spans="1:5" ht="12.75">
      <c r="A17" s="294"/>
      <c r="B17" s="280"/>
      <c r="C17" s="256"/>
      <c r="D17" s="323"/>
      <c r="E17" s="324"/>
    </row>
    <row r="18" spans="1:5" ht="16.5" thickBot="1">
      <c r="A18" s="325">
        <v>3</v>
      </c>
      <c r="B18" s="267"/>
      <c r="C18" s="326" t="s">
        <v>334</v>
      </c>
      <c r="D18" s="327"/>
      <c r="E18" s="328">
        <f>E12+E16</f>
        <v>49642994</v>
      </c>
    </row>
    <row r="19" spans="1:5" ht="12.75">
      <c r="A19" s="294"/>
      <c r="B19" s="280"/>
      <c r="C19" s="256"/>
      <c r="D19" s="323"/>
      <c r="E19" s="324"/>
    </row>
    <row r="20" spans="1:5" s="322" customFormat="1" ht="12.75">
      <c r="A20" s="317">
        <v>4</v>
      </c>
      <c r="B20" s="318"/>
      <c r="C20" s="319" t="s">
        <v>335</v>
      </c>
      <c r="D20" s="320"/>
      <c r="E20" s="321">
        <f>E21+E22+E23</f>
        <v>2695835</v>
      </c>
    </row>
    <row r="21" spans="1:5" ht="12.75">
      <c r="A21" s="294"/>
      <c r="B21" s="280" t="s">
        <v>336</v>
      </c>
      <c r="C21" s="256" t="s">
        <v>337</v>
      </c>
      <c r="D21" s="323">
        <v>992</v>
      </c>
      <c r="E21" s="324">
        <v>7835</v>
      </c>
    </row>
    <row r="22" spans="1:5" ht="12.75">
      <c r="A22" s="294"/>
      <c r="B22" s="280" t="s">
        <v>336</v>
      </c>
      <c r="C22" s="256" t="s">
        <v>338</v>
      </c>
      <c r="D22" s="323">
        <v>992</v>
      </c>
      <c r="E22" s="324">
        <v>2088000</v>
      </c>
    </row>
    <row r="23" spans="1:5" ht="12.75">
      <c r="A23" s="294"/>
      <c r="B23" s="280" t="s">
        <v>339</v>
      </c>
      <c r="C23" s="256" t="s">
        <v>340</v>
      </c>
      <c r="D23" s="323">
        <v>971</v>
      </c>
      <c r="E23" s="324">
        <v>600000</v>
      </c>
    </row>
    <row r="24" spans="1:5" s="322" customFormat="1" ht="12.75">
      <c r="A24" s="317">
        <v>5</v>
      </c>
      <c r="B24" s="318"/>
      <c r="C24" s="319" t="s">
        <v>341</v>
      </c>
      <c r="D24" s="320"/>
      <c r="E24" s="321">
        <v>46947159</v>
      </c>
    </row>
    <row r="25" spans="1:5" ht="12.75">
      <c r="A25" s="294"/>
      <c r="B25" s="280"/>
      <c r="C25" s="256"/>
      <c r="D25" s="323"/>
      <c r="E25" s="324"/>
    </row>
    <row r="26" spans="1:5" ht="16.5" thickBot="1">
      <c r="A26" s="268"/>
      <c r="B26" s="267"/>
      <c r="C26" s="326" t="s">
        <v>342</v>
      </c>
      <c r="D26" s="329"/>
      <c r="E26" s="328">
        <f>E20+E24</f>
        <v>49642994</v>
      </c>
    </row>
  </sheetData>
  <mergeCells count="2">
    <mergeCell ref="C7:E7"/>
    <mergeCell ref="C8:E8"/>
  </mergeCells>
  <printOptions/>
  <pageMargins left="0.65" right="0.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198"/>
  <sheetViews>
    <sheetView zoomScale="80" zoomScaleNormal="80" workbookViewId="0" topLeftCell="A163">
      <selection activeCell="N200" sqref="N200"/>
    </sheetView>
  </sheetViews>
  <sheetFormatPr defaultColWidth="9.00390625" defaultRowHeight="12.75"/>
  <cols>
    <col min="1" max="1" width="8.125" style="27" customWidth="1"/>
    <col min="2" max="2" width="5.00390625" style="28" customWidth="1"/>
    <col min="3" max="3" width="8.25390625" style="29" customWidth="1"/>
    <col min="4" max="4" width="7.375" style="29" customWidth="1"/>
    <col min="5" max="5" width="8.00390625" style="29" customWidth="1"/>
    <col min="6" max="7" width="7.375" style="29" customWidth="1"/>
    <col min="8" max="8" width="6.875" style="29" customWidth="1"/>
    <col min="9" max="9" width="8.25390625" style="29" customWidth="1"/>
    <col min="10" max="11" width="8.125" style="29" customWidth="1"/>
    <col min="12" max="12" width="7.125" style="30" customWidth="1"/>
    <col min="13" max="13" width="7.75390625" style="27" customWidth="1"/>
    <col min="14" max="14" width="7.875" style="27" customWidth="1"/>
    <col min="15" max="15" width="5.875" style="29" customWidth="1"/>
    <col min="16" max="16" width="7.00390625" style="29" customWidth="1"/>
    <col min="17" max="17" width="7.125" style="29" customWidth="1"/>
    <col min="18" max="18" width="8.375" style="29" customWidth="1"/>
    <col min="19" max="19" width="9.375" style="31" customWidth="1"/>
    <col min="20" max="16384" width="9.125" style="27" customWidth="1"/>
  </cols>
  <sheetData>
    <row r="1" ht="12" hidden="1"/>
    <row r="2" spans="1:10" ht="12" hidden="1">
      <c r="A2" s="32"/>
      <c r="C2" s="33"/>
      <c r="D2" s="33"/>
      <c r="E2" s="33"/>
      <c r="F2" s="33"/>
      <c r="G2" s="33"/>
      <c r="H2" s="33"/>
      <c r="I2" s="33"/>
      <c r="J2" s="33" t="s">
        <v>22</v>
      </c>
    </row>
    <row r="3" spans="1:10" ht="12" hidden="1">
      <c r="A3" s="34" t="s">
        <v>23</v>
      </c>
      <c r="B3" s="35"/>
      <c r="C3" s="36"/>
      <c r="D3" s="37" t="s">
        <v>24</v>
      </c>
      <c r="E3" s="36"/>
      <c r="F3" s="38"/>
      <c r="G3" s="37" t="s">
        <v>25</v>
      </c>
      <c r="H3" s="38"/>
      <c r="I3" s="36"/>
      <c r="J3" s="33"/>
    </row>
    <row r="4" spans="1:10" ht="12" hidden="1">
      <c r="A4" s="34" t="s">
        <v>23</v>
      </c>
      <c r="B4" s="35"/>
      <c r="C4" s="36"/>
      <c r="D4" s="37" t="s">
        <v>26</v>
      </c>
      <c r="E4" s="36"/>
      <c r="F4" s="38"/>
      <c r="G4" s="37" t="s">
        <v>27</v>
      </c>
      <c r="H4" s="38"/>
      <c r="I4" s="36"/>
      <c r="J4" s="33"/>
    </row>
    <row r="5" spans="1:10" ht="12" hidden="1">
      <c r="A5" s="34" t="s">
        <v>28</v>
      </c>
      <c r="B5" s="35"/>
      <c r="C5" s="36"/>
      <c r="D5" s="37" t="s">
        <v>24</v>
      </c>
      <c r="E5" s="36"/>
      <c r="F5" s="38"/>
      <c r="G5" s="37" t="s">
        <v>29</v>
      </c>
      <c r="H5" s="38"/>
      <c r="I5" s="36"/>
      <c r="J5" s="33"/>
    </row>
    <row r="6" spans="1:10" ht="12" hidden="1">
      <c r="A6" s="34" t="s">
        <v>28</v>
      </c>
      <c r="B6" s="35"/>
      <c r="C6" s="36"/>
      <c r="D6" s="37" t="s">
        <v>26</v>
      </c>
      <c r="E6" s="36"/>
      <c r="F6" s="38"/>
      <c r="G6" s="37" t="s">
        <v>30</v>
      </c>
      <c r="H6" s="38"/>
      <c r="I6" s="36"/>
      <c r="J6" s="33"/>
    </row>
    <row r="7" spans="1:10" ht="12" hidden="1">
      <c r="A7" s="34"/>
      <c r="B7" s="35"/>
      <c r="C7" s="36"/>
      <c r="D7" s="37"/>
      <c r="E7" s="36"/>
      <c r="F7" s="38"/>
      <c r="G7" s="37"/>
      <c r="H7" s="38"/>
      <c r="I7" s="36"/>
      <c r="J7" s="33"/>
    </row>
    <row r="8" spans="1:10" ht="12" hidden="1">
      <c r="A8" s="34"/>
      <c r="B8" s="35"/>
      <c r="C8" s="36"/>
      <c r="D8" s="37"/>
      <c r="E8" s="36"/>
      <c r="F8" s="38"/>
      <c r="G8" s="37"/>
      <c r="H8" s="38"/>
      <c r="I8" s="36"/>
      <c r="J8" s="33"/>
    </row>
    <row r="9" spans="1:10" ht="12" hidden="1">
      <c r="A9" s="34"/>
      <c r="B9" s="35"/>
      <c r="C9" s="36"/>
      <c r="D9" s="37"/>
      <c r="E9" s="36"/>
      <c r="F9" s="38"/>
      <c r="G9" s="37"/>
      <c r="H9" s="38"/>
      <c r="I9" s="36"/>
      <c r="J9" s="33"/>
    </row>
    <row r="10" spans="1:10" ht="12" hidden="1">
      <c r="A10" s="34"/>
      <c r="B10" s="35"/>
      <c r="C10" s="36"/>
      <c r="D10" s="37"/>
      <c r="E10" s="36"/>
      <c r="F10" s="38"/>
      <c r="G10" s="37"/>
      <c r="H10" s="38"/>
      <c r="I10" s="36"/>
      <c r="J10" s="33"/>
    </row>
    <row r="11" spans="1:10" ht="12" hidden="1">
      <c r="A11" s="34"/>
      <c r="B11" s="35"/>
      <c r="C11" s="36"/>
      <c r="D11" s="37"/>
      <c r="E11" s="36"/>
      <c r="F11" s="38"/>
      <c r="G11" s="37"/>
      <c r="H11" s="38"/>
      <c r="I11" s="36"/>
      <c r="J11" s="33"/>
    </row>
    <row r="12" spans="1:10" ht="12" hidden="1">
      <c r="A12" s="34"/>
      <c r="B12" s="35"/>
      <c r="C12" s="36"/>
      <c r="D12" s="37"/>
      <c r="E12" s="36"/>
      <c r="F12" s="38"/>
      <c r="G12" s="37"/>
      <c r="H12" s="38"/>
      <c r="I12" s="36"/>
      <c r="J12" s="33"/>
    </row>
    <row r="13" spans="1:10" ht="12" hidden="1">
      <c r="A13" s="34"/>
      <c r="B13" s="35"/>
      <c r="C13" s="36"/>
      <c r="D13" s="37"/>
      <c r="E13" s="36"/>
      <c r="F13" s="38"/>
      <c r="G13" s="37"/>
      <c r="H13" s="38"/>
      <c r="I13" s="36"/>
      <c r="J13" s="33"/>
    </row>
    <row r="14" spans="1:10" ht="12" hidden="1">
      <c r="A14" s="34"/>
      <c r="B14" s="35"/>
      <c r="C14" s="36"/>
      <c r="D14" s="37"/>
      <c r="E14" s="36"/>
      <c r="F14" s="38"/>
      <c r="G14" s="37"/>
      <c r="H14" s="38"/>
      <c r="I14" s="36"/>
      <c r="J14" s="33"/>
    </row>
    <row r="15" spans="1:10" ht="12" hidden="1">
      <c r="A15" s="34"/>
      <c r="B15" s="35"/>
      <c r="C15" s="39"/>
      <c r="D15" s="40"/>
      <c r="E15" s="39"/>
      <c r="F15" s="41"/>
      <c r="G15" s="37"/>
      <c r="H15" s="41"/>
      <c r="I15" s="39"/>
      <c r="J15" s="33"/>
    </row>
    <row r="16" spans="1:19" s="45" customFormat="1" ht="16.5" customHeight="1">
      <c r="A16" s="42"/>
      <c r="B16" s="43"/>
      <c r="C16" s="44"/>
      <c r="F16" s="44"/>
      <c r="G16" s="44"/>
      <c r="H16" s="46" t="s">
        <v>165</v>
      </c>
      <c r="I16" s="44"/>
      <c r="J16" s="47"/>
      <c r="K16" s="47"/>
      <c r="L16" s="48"/>
      <c r="O16" s="47"/>
      <c r="P16" s="47"/>
      <c r="Q16" s="47"/>
      <c r="R16" s="47"/>
      <c r="S16" s="49"/>
    </row>
    <row r="17" spans="2:18" ht="15.75">
      <c r="B17" s="50"/>
      <c r="C17" s="51"/>
      <c r="D17" s="52"/>
      <c r="E17" s="53"/>
      <c r="F17" s="53"/>
      <c r="G17" s="53"/>
      <c r="H17" s="53" t="s">
        <v>350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7" ht="13.5" customHeight="1">
      <c r="A18" s="51"/>
      <c r="B18" s="54"/>
      <c r="C18" s="55"/>
      <c r="D18" s="55"/>
      <c r="E18" s="55"/>
      <c r="F18" s="55"/>
      <c r="G18" s="56"/>
      <c r="H18" s="55"/>
      <c r="I18" s="55"/>
      <c r="J18" s="33"/>
      <c r="L18" s="57"/>
      <c r="Q18" s="58"/>
    </row>
    <row r="19" spans="1:19" s="65" customFormat="1" ht="13.5" customHeight="1" thickBot="1">
      <c r="A19" s="59"/>
      <c r="B19" s="60"/>
      <c r="C19" s="61"/>
      <c r="D19" s="61"/>
      <c r="E19" s="61"/>
      <c r="F19" s="61"/>
      <c r="G19" s="61"/>
      <c r="H19" s="61"/>
      <c r="I19" s="61"/>
      <c r="J19" s="62"/>
      <c r="K19" s="63"/>
      <c r="L19" s="64"/>
      <c r="O19" s="63"/>
      <c r="P19" s="63"/>
      <c r="Q19" s="66"/>
      <c r="R19" s="63"/>
      <c r="S19" s="67"/>
    </row>
    <row r="20" spans="1:19" s="32" customFormat="1" ht="11.25" customHeight="1" thickBot="1">
      <c r="A20" s="68"/>
      <c r="B20" s="69"/>
      <c r="C20" s="70" t="s">
        <v>38</v>
      </c>
      <c r="D20" s="70" t="s">
        <v>32</v>
      </c>
      <c r="E20" s="70" t="s">
        <v>112</v>
      </c>
      <c r="F20" s="70" t="s">
        <v>33</v>
      </c>
      <c r="G20" s="70" t="s">
        <v>112</v>
      </c>
      <c r="H20" s="70" t="s">
        <v>33</v>
      </c>
      <c r="I20" s="70" t="s">
        <v>34</v>
      </c>
      <c r="J20" s="70" t="s">
        <v>35</v>
      </c>
      <c r="K20" s="70" t="s">
        <v>36</v>
      </c>
      <c r="L20" s="72" t="s">
        <v>38</v>
      </c>
      <c r="M20" s="70" t="s">
        <v>41</v>
      </c>
      <c r="N20" s="71" t="s">
        <v>37</v>
      </c>
      <c r="O20" s="70" t="s">
        <v>39</v>
      </c>
      <c r="P20" s="70" t="s">
        <v>40</v>
      </c>
      <c r="Q20" s="70" t="s">
        <v>40</v>
      </c>
      <c r="R20" s="70" t="s">
        <v>113</v>
      </c>
      <c r="S20" s="73" t="s">
        <v>10</v>
      </c>
    </row>
    <row r="21" spans="1:19" s="32" customFormat="1" ht="13.5" customHeight="1" thickBot="1">
      <c r="A21" s="74" t="s">
        <v>42</v>
      </c>
      <c r="B21" s="75" t="s">
        <v>43</v>
      </c>
      <c r="C21" s="76" t="s">
        <v>44</v>
      </c>
      <c r="D21" s="76" t="s">
        <v>45</v>
      </c>
      <c r="E21" s="183" t="s">
        <v>46</v>
      </c>
      <c r="F21" s="76" t="s">
        <v>44</v>
      </c>
      <c r="G21" s="76" t="s">
        <v>45</v>
      </c>
      <c r="H21" s="76" t="s">
        <v>47</v>
      </c>
      <c r="I21" s="76" t="s">
        <v>44</v>
      </c>
      <c r="J21" s="76" t="s">
        <v>45</v>
      </c>
      <c r="K21" s="76" t="s">
        <v>47</v>
      </c>
      <c r="L21" s="78" t="s">
        <v>48</v>
      </c>
      <c r="M21" s="79" t="s">
        <v>44</v>
      </c>
      <c r="N21" s="77" t="s">
        <v>47</v>
      </c>
      <c r="O21" s="76" t="s">
        <v>49</v>
      </c>
      <c r="P21" s="79" t="s">
        <v>50</v>
      </c>
      <c r="Q21" s="79" t="s">
        <v>51</v>
      </c>
      <c r="R21" s="79" t="s">
        <v>114</v>
      </c>
      <c r="S21" s="80"/>
    </row>
    <row r="22" spans="1:19" s="83" customFormat="1" ht="13.5" customHeight="1" thickBot="1">
      <c r="A22" s="81"/>
      <c r="B22" s="82"/>
      <c r="C22" s="184" t="s">
        <v>115</v>
      </c>
      <c r="D22" s="184" t="s">
        <v>116</v>
      </c>
      <c r="E22" s="184" t="s">
        <v>117</v>
      </c>
      <c r="F22" s="184" t="s">
        <v>118</v>
      </c>
      <c r="G22" s="184" t="s">
        <v>119</v>
      </c>
      <c r="H22" s="184" t="s">
        <v>120</v>
      </c>
      <c r="I22" s="184" t="s">
        <v>121</v>
      </c>
      <c r="J22" s="184" t="s">
        <v>122</v>
      </c>
      <c r="K22" s="184" t="s">
        <v>123</v>
      </c>
      <c r="L22" s="184" t="s">
        <v>124</v>
      </c>
      <c r="M22" s="184" t="s">
        <v>125</v>
      </c>
      <c r="N22" s="184" t="s">
        <v>126</v>
      </c>
      <c r="O22" s="184" t="s">
        <v>127</v>
      </c>
      <c r="P22" s="184" t="s">
        <v>128</v>
      </c>
      <c r="Q22" s="184" t="s">
        <v>129</v>
      </c>
      <c r="R22" s="185" t="s">
        <v>130</v>
      </c>
      <c r="S22" s="186" t="s">
        <v>131</v>
      </c>
    </row>
    <row r="23" spans="1:19" ht="12.75" customHeight="1">
      <c r="A23" s="84">
        <v>80102</v>
      </c>
      <c r="B23" s="85">
        <v>4010</v>
      </c>
      <c r="C23" s="92"/>
      <c r="D23" s="87"/>
      <c r="E23" s="87"/>
      <c r="F23" s="87"/>
      <c r="G23" s="87"/>
      <c r="H23" s="87"/>
      <c r="I23" s="87"/>
      <c r="J23" s="87"/>
      <c r="K23" s="87"/>
      <c r="L23" s="87"/>
      <c r="M23" s="90"/>
      <c r="N23" s="90"/>
      <c r="O23" s="90"/>
      <c r="P23" s="90"/>
      <c r="Q23" s="90"/>
      <c r="R23" s="90"/>
      <c r="S23" s="188">
        <f aca="true" t="shared" si="0" ref="S23:S49">R23+Q23+P23+O23+N23+M23+L23+K23+J23+I23+H23+G23+F23+E23+D23+C23</f>
        <v>0</v>
      </c>
    </row>
    <row r="24" spans="1:19" ht="12.75" customHeight="1">
      <c r="A24" s="93"/>
      <c r="B24" s="94">
        <v>4040</v>
      </c>
      <c r="C24" s="86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90"/>
      <c r="O24" s="90"/>
      <c r="P24" s="90"/>
      <c r="Q24" s="90"/>
      <c r="R24" s="90"/>
      <c r="S24" s="188">
        <f t="shared" si="0"/>
        <v>0</v>
      </c>
    </row>
    <row r="25" spans="1:19" ht="12.75" customHeight="1">
      <c r="A25" s="93"/>
      <c r="B25" s="94">
        <v>4110</v>
      </c>
      <c r="C25" s="86"/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90"/>
      <c r="O25" s="90"/>
      <c r="P25" s="90"/>
      <c r="Q25" s="90"/>
      <c r="R25" s="90"/>
      <c r="S25" s="188">
        <f t="shared" si="0"/>
        <v>0</v>
      </c>
    </row>
    <row r="26" spans="1:19" ht="12.75" customHeight="1">
      <c r="A26" s="93" t="s">
        <v>52</v>
      </c>
      <c r="B26" s="95">
        <v>4120</v>
      </c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8"/>
      <c r="O26" s="89"/>
      <c r="P26" s="89"/>
      <c r="Q26" s="89"/>
      <c r="R26" s="99"/>
      <c r="S26" s="188">
        <f t="shared" si="0"/>
        <v>0</v>
      </c>
    </row>
    <row r="27" spans="1:19" ht="12.75" customHeight="1">
      <c r="A27" s="93" t="s">
        <v>53</v>
      </c>
      <c r="B27" s="94">
        <v>4210</v>
      </c>
      <c r="C27" s="86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88"/>
      <c r="O27" s="90"/>
      <c r="P27" s="90"/>
      <c r="Q27" s="90"/>
      <c r="R27" s="90"/>
      <c r="S27" s="188">
        <f t="shared" si="0"/>
        <v>0</v>
      </c>
    </row>
    <row r="28" spans="1:19" ht="12.75" customHeight="1">
      <c r="A28" s="93" t="s">
        <v>54</v>
      </c>
      <c r="B28" s="94">
        <v>4240</v>
      </c>
      <c r="C28" s="86"/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90"/>
      <c r="O28" s="90"/>
      <c r="P28" s="90"/>
      <c r="Q28" s="90"/>
      <c r="R28" s="90"/>
      <c r="S28" s="188">
        <f t="shared" si="0"/>
        <v>0</v>
      </c>
    </row>
    <row r="29" spans="1:19" ht="12.75" customHeight="1">
      <c r="A29" s="93" t="s">
        <v>55</v>
      </c>
      <c r="B29" s="94">
        <v>4260</v>
      </c>
      <c r="C29" s="86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90"/>
      <c r="O29" s="90"/>
      <c r="P29" s="90"/>
      <c r="Q29" s="90"/>
      <c r="R29" s="90"/>
      <c r="S29" s="188">
        <f t="shared" si="0"/>
        <v>0</v>
      </c>
    </row>
    <row r="30" spans="1:19" ht="12.75" customHeight="1">
      <c r="A30" s="93"/>
      <c r="B30" s="94">
        <v>4270</v>
      </c>
      <c r="C30" s="86"/>
      <c r="D30" s="88"/>
      <c r="E30" s="88"/>
      <c r="F30" s="88"/>
      <c r="G30" s="88"/>
      <c r="H30" s="88"/>
      <c r="I30" s="88"/>
      <c r="J30" s="88"/>
      <c r="K30" s="88"/>
      <c r="L30" s="88"/>
      <c r="M30" s="89"/>
      <c r="N30" s="90"/>
      <c r="O30" s="90"/>
      <c r="P30" s="90"/>
      <c r="Q30" s="90"/>
      <c r="R30" s="90"/>
      <c r="S30" s="188">
        <f t="shared" si="0"/>
        <v>0</v>
      </c>
    </row>
    <row r="31" spans="1:19" ht="12.75" customHeight="1">
      <c r="A31" s="93"/>
      <c r="B31" s="94">
        <v>4300</v>
      </c>
      <c r="C31" s="86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90"/>
      <c r="O31" s="90"/>
      <c r="P31" s="90"/>
      <c r="Q31" s="90"/>
      <c r="R31" s="90"/>
      <c r="S31" s="188">
        <f t="shared" si="0"/>
        <v>0</v>
      </c>
    </row>
    <row r="32" spans="1:19" ht="12.75" customHeight="1">
      <c r="A32" s="93"/>
      <c r="B32" s="94">
        <v>4410</v>
      </c>
      <c r="C32" s="86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90"/>
      <c r="O32" s="90"/>
      <c r="P32" s="90"/>
      <c r="Q32" s="90"/>
      <c r="R32" s="90"/>
      <c r="S32" s="188">
        <f t="shared" si="0"/>
        <v>0</v>
      </c>
    </row>
    <row r="33" spans="1:19" ht="12.75" customHeight="1" thickBot="1">
      <c r="A33" s="100"/>
      <c r="B33" s="101">
        <v>4440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103"/>
      <c r="R33" s="105"/>
      <c r="S33" s="189">
        <f t="shared" si="0"/>
        <v>0</v>
      </c>
    </row>
    <row r="34" spans="1:19" s="111" customFormat="1" ht="13.5" customHeight="1" thickBot="1">
      <c r="A34" s="106" t="s">
        <v>10</v>
      </c>
      <c r="B34" s="107"/>
      <c r="C34" s="108">
        <f aca="true" t="shared" si="1" ref="C34:R34">SUM(C23:C33)</f>
        <v>0</v>
      </c>
      <c r="D34" s="108">
        <f t="shared" si="1"/>
        <v>0</v>
      </c>
      <c r="E34" s="108">
        <f t="shared" si="1"/>
        <v>0</v>
      </c>
      <c r="F34" s="108">
        <f t="shared" si="1"/>
        <v>0</v>
      </c>
      <c r="G34" s="108">
        <f t="shared" si="1"/>
        <v>0</v>
      </c>
      <c r="H34" s="108">
        <f t="shared" si="1"/>
        <v>0</v>
      </c>
      <c r="I34" s="108">
        <f t="shared" si="1"/>
        <v>0</v>
      </c>
      <c r="J34" s="108">
        <f t="shared" si="1"/>
        <v>0</v>
      </c>
      <c r="K34" s="108">
        <f t="shared" si="1"/>
        <v>0</v>
      </c>
      <c r="L34" s="108">
        <f t="shared" si="1"/>
        <v>0</v>
      </c>
      <c r="M34" s="108">
        <f t="shared" si="1"/>
        <v>0</v>
      </c>
      <c r="N34" s="108">
        <f t="shared" si="1"/>
        <v>0</v>
      </c>
      <c r="O34" s="108">
        <f t="shared" si="1"/>
        <v>0</v>
      </c>
      <c r="P34" s="108">
        <f t="shared" si="1"/>
        <v>0</v>
      </c>
      <c r="Q34" s="108">
        <f t="shared" si="1"/>
        <v>0</v>
      </c>
      <c r="R34" s="108">
        <f t="shared" si="1"/>
        <v>0</v>
      </c>
      <c r="S34" s="110">
        <f t="shared" si="0"/>
        <v>0</v>
      </c>
    </row>
    <row r="35" spans="1:19" ht="12.75" customHeight="1">
      <c r="A35" s="112">
        <v>80111</v>
      </c>
      <c r="B35" s="85">
        <v>4010</v>
      </c>
      <c r="C35" s="92"/>
      <c r="D35" s="92"/>
      <c r="E35" s="87"/>
      <c r="F35" s="87"/>
      <c r="G35" s="87"/>
      <c r="H35" s="87"/>
      <c r="I35" s="92"/>
      <c r="J35" s="87"/>
      <c r="K35" s="92"/>
      <c r="L35" s="92"/>
      <c r="M35" s="118"/>
      <c r="N35" s="118"/>
      <c r="O35" s="118"/>
      <c r="P35" s="118"/>
      <c r="Q35" s="118"/>
      <c r="R35" s="118"/>
      <c r="S35" s="188">
        <f t="shared" si="0"/>
        <v>0</v>
      </c>
    </row>
    <row r="36" spans="1:19" ht="12.75" customHeight="1">
      <c r="A36" s="119"/>
      <c r="B36" s="85">
        <v>4040</v>
      </c>
      <c r="C36" s="92"/>
      <c r="D36" s="92"/>
      <c r="E36" s="87"/>
      <c r="F36" s="87"/>
      <c r="G36" s="87"/>
      <c r="H36" s="87"/>
      <c r="I36" s="92"/>
      <c r="J36" s="87"/>
      <c r="K36" s="92"/>
      <c r="L36" s="92"/>
      <c r="M36" s="118"/>
      <c r="N36" s="118"/>
      <c r="O36" s="118"/>
      <c r="P36" s="118"/>
      <c r="Q36" s="118"/>
      <c r="R36" s="118"/>
      <c r="S36" s="188">
        <f t="shared" si="0"/>
        <v>0</v>
      </c>
    </row>
    <row r="37" spans="1:19" ht="12.75" customHeight="1">
      <c r="A37" s="93"/>
      <c r="B37" s="85">
        <v>4110</v>
      </c>
      <c r="C37" s="92"/>
      <c r="D37" s="92"/>
      <c r="E37" s="87"/>
      <c r="F37" s="87"/>
      <c r="G37" s="87"/>
      <c r="H37" s="87"/>
      <c r="I37" s="92"/>
      <c r="J37" s="87"/>
      <c r="K37" s="92"/>
      <c r="L37" s="92"/>
      <c r="M37" s="118"/>
      <c r="N37" s="118"/>
      <c r="O37" s="118"/>
      <c r="P37" s="118"/>
      <c r="Q37" s="118"/>
      <c r="R37" s="118"/>
      <c r="S37" s="188">
        <f t="shared" si="0"/>
        <v>0</v>
      </c>
    </row>
    <row r="38" spans="1:19" ht="12.75" customHeight="1">
      <c r="A38" s="93"/>
      <c r="B38" s="85">
        <v>4120</v>
      </c>
      <c r="C38" s="92"/>
      <c r="D38" s="92"/>
      <c r="E38" s="87"/>
      <c r="F38" s="87"/>
      <c r="G38" s="87"/>
      <c r="H38" s="87"/>
      <c r="I38" s="92"/>
      <c r="J38" s="87"/>
      <c r="K38" s="92"/>
      <c r="L38" s="92"/>
      <c r="M38" s="118"/>
      <c r="N38" s="118"/>
      <c r="O38" s="118"/>
      <c r="P38" s="118"/>
      <c r="Q38" s="118"/>
      <c r="R38" s="118"/>
      <c r="S38" s="188">
        <f t="shared" si="0"/>
        <v>0</v>
      </c>
    </row>
    <row r="39" spans="1:19" ht="12.75" customHeight="1">
      <c r="A39" s="93" t="s">
        <v>56</v>
      </c>
      <c r="B39" s="85">
        <v>4210</v>
      </c>
      <c r="C39" s="92"/>
      <c r="D39" s="92"/>
      <c r="E39" s="87"/>
      <c r="F39" s="87"/>
      <c r="G39" s="87"/>
      <c r="H39" s="87"/>
      <c r="I39" s="92"/>
      <c r="J39" s="87"/>
      <c r="K39" s="92"/>
      <c r="L39" s="92"/>
      <c r="M39" s="118"/>
      <c r="N39" s="118"/>
      <c r="O39" s="118"/>
      <c r="P39" s="118"/>
      <c r="Q39" s="118"/>
      <c r="R39" s="118"/>
      <c r="S39" s="188">
        <f t="shared" si="0"/>
        <v>0</v>
      </c>
    </row>
    <row r="40" spans="1:19" ht="12.75" customHeight="1">
      <c r="A40" s="93" t="s">
        <v>55</v>
      </c>
      <c r="B40" s="85">
        <v>4240</v>
      </c>
      <c r="C40" s="92"/>
      <c r="D40" s="92"/>
      <c r="E40" s="87"/>
      <c r="F40" s="87"/>
      <c r="G40" s="87"/>
      <c r="H40" s="87"/>
      <c r="I40" s="92"/>
      <c r="J40" s="87"/>
      <c r="K40" s="92"/>
      <c r="L40" s="92"/>
      <c r="M40" s="118"/>
      <c r="N40" s="118"/>
      <c r="O40" s="118"/>
      <c r="P40" s="118"/>
      <c r="Q40" s="118"/>
      <c r="R40" s="118"/>
      <c r="S40" s="188">
        <f t="shared" si="0"/>
        <v>0</v>
      </c>
    </row>
    <row r="41" spans="1:19" ht="12.75" customHeight="1">
      <c r="A41" s="93"/>
      <c r="B41" s="85">
        <v>4260</v>
      </c>
      <c r="C41" s="92"/>
      <c r="D41" s="92"/>
      <c r="E41" s="87"/>
      <c r="F41" s="87"/>
      <c r="G41" s="87"/>
      <c r="H41" s="87"/>
      <c r="I41" s="92"/>
      <c r="J41" s="87"/>
      <c r="K41" s="92"/>
      <c r="L41" s="92"/>
      <c r="M41" s="118"/>
      <c r="N41" s="118"/>
      <c r="O41" s="118"/>
      <c r="P41" s="118"/>
      <c r="Q41" s="118"/>
      <c r="R41" s="118"/>
      <c r="S41" s="188">
        <f t="shared" si="0"/>
        <v>0</v>
      </c>
    </row>
    <row r="42" spans="1:19" ht="12.75" customHeight="1">
      <c r="A42" s="93"/>
      <c r="B42" s="85">
        <v>4270</v>
      </c>
      <c r="C42" s="92"/>
      <c r="D42" s="92"/>
      <c r="E42" s="87"/>
      <c r="F42" s="87"/>
      <c r="G42" s="87"/>
      <c r="H42" s="87"/>
      <c r="I42" s="92"/>
      <c r="J42" s="87"/>
      <c r="K42" s="92"/>
      <c r="L42" s="92"/>
      <c r="M42" s="118"/>
      <c r="N42" s="118"/>
      <c r="O42" s="118"/>
      <c r="P42" s="118"/>
      <c r="Q42" s="118"/>
      <c r="R42" s="118"/>
      <c r="S42" s="188">
        <f t="shared" si="0"/>
        <v>0</v>
      </c>
    </row>
    <row r="43" spans="1:19" ht="12.75" customHeight="1">
      <c r="A43" s="93"/>
      <c r="B43" s="85">
        <v>4300</v>
      </c>
      <c r="C43" s="92"/>
      <c r="D43" s="92"/>
      <c r="E43" s="87"/>
      <c r="F43" s="87"/>
      <c r="G43" s="87"/>
      <c r="H43" s="87"/>
      <c r="I43" s="92"/>
      <c r="J43" s="87"/>
      <c r="K43" s="92"/>
      <c r="L43" s="92"/>
      <c r="M43" s="118"/>
      <c r="N43" s="118"/>
      <c r="O43" s="118"/>
      <c r="P43" s="118"/>
      <c r="Q43" s="118"/>
      <c r="R43" s="118"/>
      <c r="S43" s="188">
        <f t="shared" si="0"/>
        <v>0</v>
      </c>
    </row>
    <row r="44" spans="1:19" ht="12.75" customHeight="1" thickBot="1">
      <c r="A44" s="93"/>
      <c r="B44" s="85">
        <v>4410</v>
      </c>
      <c r="C44" s="92"/>
      <c r="D44" s="92"/>
      <c r="E44" s="87"/>
      <c r="F44" s="87"/>
      <c r="G44" s="87"/>
      <c r="H44" s="87"/>
      <c r="I44" s="92"/>
      <c r="J44" s="87"/>
      <c r="K44" s="92"/>
      <c r="L44" s="92"/>
      <c r="M44" s="118"/>
      <c r="N44" s="118"/>
      <c r="O44" s="118"/>
      <c r="P44" s="118"/>
      <c r="Q44" s="118"/>
      <c r="R44" s="118"/>
      <c r="S44" s="188">
        <f t="shared" si="0"/>
        <v>0</v>
      </c>
    </row>
    <row r="45" spans="1:19" s="111" customFormat="1" ht="14.25" customHeight="1" thickBot="1">
      <c r="A45" s="106" t="s">
        <v>10</v>
      </c>
      <c r="B45" s="107"/>
      <c r="C45" s="108">
        <f aca="true" t="shared" si="2" ref="C45:R45">SUM(C35:C44)</f>
        <v>0</v>
      </c>
      <c r="D45" s="108">
        <f t="shared" si="2"/>
        <v>0</v>
      </c>
      <c r="E45" s="108">
        <f t="shared" si="2"/>
        <v>0</v>
      </c>
      <c r="F45" s="108">
        <f t="shared" si="2"/>
        <v>0</v>
      </c>
      <c r="G45" s="108">
        <f t="shared" si="2"/>
        <v>0</v>
      </c>
      <c r="H45" s="108">
        <f t="shared" si="2"/>
        <v>0</v>
      </c>
      <c r="I45" s="108">
        <f t="shared" si="2"/>
        <v>0</v>
      </c>
      <c r="J45" s="108">
        <f t="shared" si="2"/>
        <v>0</v>
      </c>
      <c r="K45" s="108">
        <f t="shared" si="2"/>
        <v>0</v>
      </c>
      <c r="L45" s="108">
        <f t="shared" si="2"/>
        <v>0</v>
      </c>
      <c r="M45" s="108">
        <f t="shared" si="2"/>
        <v>0</v>
      </c>
      <c r="N45" s="108">
        <f t="shared" si="2"/>
        <v>0</v>
      </c>
      <c r="O45" s="108">
        <f t="shared" si="2"/>
        <v>0</v>
      </c>
      <c r="P45" s="108">
        <f t="shared" si="2"/>
        <v>0</v>
      </c>
      <c r="Q45" s="108">
        <f t="shared" si="2"/>
        <v>0</v>
      </c>
      <c r="R45" s="108">
        <f t="shared" si="2"/>
        <v>0</v>
      </c>
      <c r="S45" s="110">
        <f t="shared" si="0"/>
        <v>0</v>
      </c>
    </row>
    <row r="46" spans="1:19" ht="12.75" customHeight="1">
      <c r="A46" s="112">
        <v>80120</v>
      </c>
      <c r="B46" s="85">
        <v>4010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90"/>
      <c r="N46" s="90"/>
      <c r="O46" s="90"/>
      <c r="P46" s="90"/>
      <c r="Q46" s="90"/>
      <c r="R46" s="90"/>
      <c r="S46" s="188">
        <f t="shared" si="0"/>
        <v>0</v>
      </c>
    </row>
    <row r="47" spans="1:19" ht="12.75" customHeight="1">
      <c r="A47" s="204"/>
      <c r="B47" s="94">
        <v>4040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  <c r="N47" s="90"/>
      <c r="O47" s="90"/>
      <c r="P47" s="90"/>
      <c r="Q47" s="90"/>
      <c r="R47" s="90"/>
      <c r="S47" s="188">
        <f t="shared" si="0"/>
        <v>0</v>
      </c>
    </row>
    <row r="48" spans="1:19" ht="12.75" customHeight="1">
      <c r="A48" s="93"/>
      <c r="B48" s="94">
        <v>4110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  <c r="N48" s="90"/>
      <c r="O48" s="90"/>
      <c r="P48" s="90"/>
      <c r="Q48" s="90"/>
      <c r="R48" s="90"/>
      <c r="S48" s="188">
        <f t="shared" si="0"/>
        <v>0</v>
      </c>
    </row>
    <row r="49" spans="1:19" ht="12.75" customHeight="1">
      <c r="A49" s="120"/>
      <c r="B49" s="95">
        <v>4120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8"/>
      <c r="O49" s="89"/>
      <c r="P49" s="89"/>
      <c r="Q49" s="89"/>
      <c r="R49" s="99"/>
      <c r="S49" s="188">
        <f t="shared" si="0"/>
        <v>0</v>
      </c>
    </row>
    <row r="50" spans="1:19" ht="12.75" customHeight="1">
      <c r="A50" s="93" t="s">
        <v>57</v>
      </c>
      <c r="B50" s="95">
        <v>4140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88"/>
      <c r="O50" s="90"/>
      <c r="P50" s="90"/>
      <c r="Q50" s="90"/>
      <c r="R50" s="90"/>
      <c r="S50" s="188">
        <f aca="true" t="shared" si="3" ref="S50:S76">R50+Q50+P50+O50+N50+M50+L50+K50+J50+I50+H50+G50+F50+E50+D50+C50</f>
        <v>0</v>
      </c>
    </row>
    <row r="51" spans="1:19" ht="12.75" customHeight="1">
      <c r="A51" s="93" t="s">
        <v>58</v>
      </c>
      <c r="B51" s="94">
        <v>4210</v>
      </c>
      <c r="C51" s="121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90"/>
      <c r="P51" s="90"/>
      <c r="Q51" s="90"/>
      <c r="R51" s="90"/>
      <c r="S51" s="188">
        <f t="shared" si="3"/>
        <v>0</v>
      </c>
    </row>
    <row r="52" spans="1:19" ht="12.75" customHeight="1">
      <c r="A52" s="93"/>
      <c r="B52" s="94">
        <v>4240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90"/>
      <c r="O52" s="90"/>
      <c r="P52" s="90"/>
      <c r="Q52" s="90"/>
      <c r="R52" s="90"/>
      <c r="S52" s="188">
        <f t="shared" si="3"/>
        <v>0</v>
      </c>
    </row>
    <row r="53" spans="1:19" ht="12.75" customHeight="1">
      <c r="A53" s="122"/>
      <c r="B53" s="94">
        <v>4260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9"/>
      <c r="N53" s="89"/>
      <c r="O53" s="89"/>
      <c r="P53" s="89"/>
      <c r="Q53" s="89"/>
      <c r="R53" s="89"/>
      <c r="S53" s="188">
        <f t="shared" si="3"/>
        <v>0</v>
      </c>
    </row>
    <row r="54" spans="1:19" ht="12.75" customHeight="1">
      <c r="A54" s="123"/>
      <c r="B54" s="94">
        <v>4300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90"/>
      <c r="O54" s="90"/>
      <c r="P54" s="90"/>
      <c r="Q54" s="90"/>
      <c r="R54" s="90"/>
      <c r="S54" s="188">
        <f t="shared" si="3"/>
        <v>0</v>
      </c>
    </row>
    <row r="55" spans="1:19" ht="12.75" customHeight="1">
      <c r="A55" s="93"/>
      <c r="B55" s="94">
        <v>4410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90"/>
      <c r="O55" s="90"/>
      <c r="P55" s="90"/>
      <c r="Q55" s="90"/>
      <c r="R55" s="90"/>
      <c r="S55" s="188">
        <f t="shared" si="3"/>
        <v>0</v>
      </c>
    </row>
    <row r="56" spans="1:19" ht="12.75" customHeight="1" thickBot="1">
      <c r="A56" s="100"/>
      <c r="B56" s="95">
        <v>4440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8"/>
      <c r="O56" s="88"/>
      <c r="P56" s="89"/>
      <c r="Q56" s="89"/>
      <c r="R56" s="89"/>
      <c r="S56" s="189">
        <f t="shared" si="3"/>
        <v>0</v>
      </c>
    </row>
    <row r="57" spans="1:19" s="111" customFormat="1" ht="12.75" customHeight="1" thickBot="1">
      <c r="A57" s="106" t="s">
        <v>59</v>
      </c>
      <c r="B57" s="107"/>
      <c r="C57" s="108">
        <f aca="true" t="shared" si="4" ref="C57:R57">SUM(C46:C56)</f>
        <v>0</v>
      </c>
      <c r="D57" s="108">
        <f t="shared" si="4"/>
        <v>0</v>
      </c>
      <c r="E57" s="108">
        <f t="shared" si="4"/>
        <v>0</v>
      </c>
      <c r="F57" s="108">
        <f t="shared" si="4"/>
        <v>0</v>
      </c>
      <c r="G57" s="108">
        <f t="shared" si="4"/>
        <v>0</v>
      </c>
      <c r="H57" s="108">
        <f t="shared" si="4"/>
        <v>0</v>
      </c>
      <c r="I57" s="108">
        <f t="shared" si="4"/>
        <v>0</v>
      </c>
      <c r="J57" s="108">
        <f t="shared" si="4"/>
        <v>0</v>
      </c>
      <c r="K57" s="108">
        <f t="shared" si="4"/>
        <v>0</v>
      </c>
      <c r="L57" s="108">
        <f t="shared" si="4"/>
        <v>0</v>
      </c>
      <c r="M57" s="108">
        <f t="shared" si="4"/>
        <v>0</v>
      </c>
      <c r="N57" s="108">
        <f t="shared" si="4"/>
        <v>0</v>
      </c>
      <c r="O57" s="108">
        <f t="shared" si="4"/>
        <v>0</v>
      </c>
      <c r="P57" s="108">
        <f t="shared" si="4"/>
        <v>0</v>
      </c>
      <c r="Q57" s="108">
        <f t="shared" si="4"/>
        <v>0</v>
      </c>
      <c r="R57" s="108">
        <f t="shared" si="4"/>
        <v>0</v>
      </c>
      <c r="S57" s="110">
        <f t="shared" si="3"/>
        <v>0</v>
      </c>
    </row>
    <row r="58" spans="1:19" ht="12.75" customHeight="1">
      <c r="A58" s="84">
        <v>80123</v>
      </c>
      <c r="B58" s="113">
        <v>4010</v>
      </c>
      <c r="C58" s="114"/>
      <c r="D58" s="114"/>
      <c r="E58" s="114"/>
      <c r="F58" s="114"/>
      <c r="G58" s="114"/>
      <c r="H58" s="114"/>
      <c r="I58" s="115"/>
      <c r="J58" s="115"/>
      <c r="K58" s="115"/>
      <c r="L58" s="115"/>
      <c r="M58" s="115"/>
      <c r="N58" s="192"/>
      <c r="O58" s="116"/>
      <c r="P58" s="116"/>
      <c r="Q58" s="116"/>
      <c r="R58" s="192"/>
      <c r="S58" s="206">
        <f t="shared" si="3"/>
        <v>0</v>
      </c>
    </row>
    <row r="59" spans="1:19" ht="12.75" customHeight="1">
      <c r="A59" s="93"/>
      <c r="B59" s="94">
        <v>4040</v>
      </c>
      <c r="C59" s="86"/>
      <c r="D59" s="86"/>
      <c r="E59" s="86"/>
      <c r="F59" s="86"/>
      <c r="G59" s="86"/>
      <c r="H59" s="86"/>
      <c r="I59" s="88"/>
      <c r="J59" s="88"/>
      <c r="K59" s="88"/>
      <c r="L59" s="88"/>
      <c r="M59" s="88"/>
      <c r="N59" s="90"/>
      <c r="O59" s="118"/>
      <c r="P59" s="118"/>
      <c r="Q59" s="118"/>
      <c r="R59" s="90"/>
      <c r="S59" s="188">
        <f t="shared" si="3"/>
        <v>0</v>
      </c>
    </row>
    <row r="60" spans="1:19" ht="12.75" customHeight="1">
      <c r="A60" s="93"/>
      <c r="B60" s="94">
        <v>4110</v>
      </c>
      <c r="C60" s="86"/>
      <c r="D60" s="86"/>
      <c r="E60" s="86"/>
      <c r="F60" s="86"/>
      <c r="G60" s="86"/>
      <c r="H60" s="86"/>
      <c r="I60" s="88"/>
      <c r="J60" s="88"/>
      <c r="K60" s="88"/>
      <c r="L60" s="88"/>
      <c r="M60" s="88"/>
      <c r="N60" s="90"/>
      <c r="O60" s="118"/>
      <c r="P60" s="118"/>
      <c r="Q60" s="118"/>
      <c r="R60" s="90"/>
      <c r="S60" s="188">
        <f t="shared" si="3"/>
        <v>0</v>
      </c>
    </row>
    <row r="61" spans="1:19" ht="12.75" customHeight="1">
      <c r="A61" s="93" t="s">
        <v>60</v>
      </c>
      <c r="B61" s="94">
        <v>4120</v>
      </c>
      <c r="C61" s="86"/>
      <c r="D61" s="86"/>
      <c r="E61" s="86"/>
      <c r="F61" s="86"/>
      <c r="G61" s="86"/>
      <c r="H61" s="86"/>
      <c r="I61" s="88"/>
      <c r="J61" s="88"/>
      <c r="K61" s="88"/>
      <c r="L61" s="88"/>
      <c r="M61" s="88"/>
      <c r="N61" s="90"/>
      <c r="O61" s="118"/>
      <c r="P61" s="118"/>
      <c r="Q61" s="118"/>
      <c r="R61" s="90"/>
      <c r="S61" s="188">
        <f t="shared" si="3"/>
        <v>0</v>
      </c>
    </row>
    <row r="62" spans="1:19" ht="12.75" customHeight="1">
      <c r="A62" s="93" t="s">
        <v>61</v>
      </c>
      <c r="B62" s="94">
        <v>4140</v>
      </c>
      <c r="C62" s="86"/>
      <c r="D62" s="86"/>
      <c r="E62" s="86"/>
      <c r="F62" s="86"/>
      <c r="G62" s="86"/>
      <c r="H62" s="86"/>
      <c r="I62" s="88"/>
      <c r="J62" s="88"/>
      <c r="K62" s="88"/>
      <c r="L62" s="88"/>
      <c r="M62" s="88"/>
      <c r="N62" s="90"/>
      <c r="O62" s="118"/>
      <c r="P62" s="118"/>
      <c r="Q62" s="118"/>
      <c r="R62" s="90"/>
      <c r="S62" s="188">
        <f t="shared" si="3"/>
        <v>0</v>
      </c>
    </row>
    <row r="63" spans="1:19" ht="12.75" customHeight="1">
      <c r="A63" s="93"/>
      <c r="B63" s="94">
        <v>4210</v>
      </c>
      <c r="C63" s="86"/>
      <c r="D63" s="86"/>
      <c r="E63" s="86"/>
      <c r="F63" s="86"/>
      <c r="G63" s="86"/>
      <c r="H63" s="86"/>
      <c r="I63" s="88"/>
      <c r="J63" s="88"/>
      <c r="K63" s="88"/>
      <c r="L63" s="88"/>
      <c r="M63" s="88"/>
      <c r="N63" s="90"/>
      <c r="O63" s="118"/>
      <c r="P63" s="118"/>
      <c r="Q63" s="118"/>
      <c r="R63" s="90"/>
      <c r="S63" s="188">
        <f t="shared" si="3"/>
        <v>0</v>
      </c>
    </row>
    <row r="64" spans="1:19" ht="12.75" customHeight="1">
      <c r="A64" s="93"/>
      <c r="B64" s="94">
        <v>4260</v>
      </c>
      <c r="C64" s="86"/>
      <c r="D64" s="86"/>
      <c r="E64" s="86"/>
      <c r="F64" s="86"/>
      <c r="G64" s="86"/>
      <c r="H64" s="86"/>
      <c r="I64" s="121"/>
      <c r="J64" s="88"/>
      <c r="K64" s="88"/>
      <c r="L64" s="88"/>
      <c r="M64" s="88"/>
      <c r="N64" s="90"/>
      <c r="O64" s="118"/>
      <c r="P64" s="118"/>
      <c r="Q64" s="118"/>
      <c r="R64" s="90"/>
      <c r="S64" s="188">
        <f t="shared" si="3"/>
        <v>0</v>
      </c>
    </row>
    <row r="65" spans="1:19" ht="12.75" customHeight="1">
      <c r="A65" s="93"/>
      <c r="B65" s="94">
        <v>4270</v>
      </c>
      <c r="C65" s="86"/>
      <c r="D65" s="86"/>
      <c r="E65" s="86"/>
      <c r="F65" s="86"/>
      <c r="G65" s="86"/>
      <c r="H65" s="86"/>
      <c r="I65" s="121"/>
      <c r="J65" s="88"/>
      <c r="K65" s="88"/>
      <c r="L65" s="88"/>
      <c r="M65" s="88"/>
      <c r="N65" s="90"/>
      <c r="O65" s="118"/>
      <c r="P65" s="118"/>
      <c r="Q65" s="118"/>
      <c r="R65" s="90"/>
      <c r="S65" s="188">
        <f t="shared" si="3"/>
        <v>0</v>
      </c>
    </row>
    <row r="66" spans="1:19" ht="12.75" customHeight="1" thickBot="1">
      <c r="A66" s="93"/>
      <c r="B66" s="94">
        <v>4300</v>
      </c>
      <c r="C66" s="86"/>
      <c r="D66" s="86"/>
      <c r="E66" s="86"/>
      <c r="F66" s="86"/>
      <c r="G66" s="86"/>
      <c r="H66" s="86"/>
      <c r="I66" s="121"/>
      <c r="J66" s="88"/>
      <c r="K66" s="88"/>
      <c r="L66" s="88"/>
      <c r="M66" s="88"/>
      <c r="N66" s="90"/>
      <c r="O66" s="118"/>
      <c r="P66" s="118"/>
      <c r="Q66" s="118"/>
      <c r="R66" s="90"/>
      <c r="S66" s="188">
        <f t="shared" si="3"/>
        <v>0</v>
      </c>
    </row>
    <row r="67" spans="1:19" s="124" customFormat="1" ht="12" customHeight="1" thickBot="1">
      <c r="A67" s="106" t="s">
        <v>10</v>
      </c>
      <c r="B67" s="107"/>
      <c r="C67" s="108">
        <f aca="true" t="shared" si="5" ref="C67:R67">SUM(C58:C66)</f>
        <v>0</v>
      </c>
      <c r="D67" s="108">
        <f t="shared" si="5"/>
        <v>0</v>
      </c>
      <c r="E67" s="108">
        <f t="shared" si="5"/>
        <v>0</v>
      </c>
      <c r="F67" s="108">
        <f t="shared" si="5"/>
        <v>0</v>
      </c>
      <c r="G67" s="108">
        <f t="shared" si="5"/>
        <v>0</v>
      </c>
      <c r="H67" s="108">
        <f t="shared" si="5"/>
        <v>0</v>
      </c>
      <c r="I67" s="108">
        <f t="shared" si="5"/>
        <v>0</v>
      </c>
      <c r="J67" s="108">
        <f t="shared" si="5"/>
        <v>0</v>
      </c>
      <c r="K67" s="108">
        <f t="shared" si="5"/>
        <v>0</v>
      </c>
      <c r="L67" s="108">
        <f t="shared" si="5"/>
        <v>0</v>
      </c>
      <c r="M67" s="108">
        <f t="shared" si="5"/>
        <v>0</v>
      </c>
      <c r="N67" s="108">
        <f t="shared" si="5"/>
        <v>0</v>
      </c>
      <c r="O67" s="108">
        <f t="shared" si="5"/>
        <v>0</v>
      </c>
      <c r="P67" s="108">
        <f t="shared" si="5"/>
        <v>0</v>
      </c>
      <c r="Q67" s="108">
        <f t="shared" si="5"/>
        <v>0</v>
      </c>
      <c r="R67" s="108">
        <f t="shared" si="5"/>
        <v>0</v>
      </c>
      <c r="S67" s="110">
        <f t="shared" si="3"/>
        <v>0</v>
      </c>
    </row>
    <row r="68" spans="1:19" ht="12.75" customHeight="1">
      <c r="A68" s="112">
        <v>80130</v>
      </c>
      <c r="B68" s="94">
        <v>4010</v>
      </c>
      <c r="C68" s="86"/>
      <c r="D68" s="86"/>
      <c r="E68" s="86"/>
      <c r="F68" s="86"/>
      <c r="G68" s="86"/>
      <c r="H68" s="86"/>
      <c r="I68" s="88"/>
      <c r="J68" s="88"/>
      <c r="K68" s="88"/>
      <c r="L68" s="88"/>
      <c r="M68" s="88"/>
      <c r="N68" s="88"/>
      <c r="O68" s="129"/>
      <c r="P68" s="129"/>
      <c r="Q68" s="129"/>
      <c r="R68" s="89"/>
      <c r="S68" s="188">
        <f t="shared" si="3"/>
        <v>0</v>
      </c>
    </row>
    <row r="69" spans="1:19" ht="12.75" customHeight="1">
      <c r="A69" s="93"/>
      <c r="B69" s="94">
        <v>4040</v>
      </c>
      <c r="C69" s="86"/>
      <c r="D69" s="86"/>
      <c r="E69" s="86"/>
      <c r="F69" s="86"/>
      <c r="G69" s="86"/>
      <c r="H69" s="86"/>
      <c r="I69" s="88"/>
      <c r="J69" s="88"/>
      <c r="K69" s="88"/>
      <c r="L69" s="88"/>
      <c r="M69" s="88"/>
      <c r="N69" s="90"/>
      <c r="O69" s="118"/>
      <c r="P69" s="118"/>
      <c r="Q69" s="118"/>
      <c r="R69" s="90"/>
      <c r="S69" s="188">
        <f t="shared" si="3"/>
        <v>0</v>
      </c>
    </row>
    <row r="70" spans="1:19" ht="12.75" customHeight="1">
      <c r="A70" s="93"/>
      <c r="B70" s="94">
        <v>4110</v>
      </c>
      <c r="C70" s="86"/>
      <c r="D70" s="86"/>
      <c r="E70" s="86"/>
      <c r="F70" s="86"/>
      <c r="G70" s="86"/>
      <c r="H70" s="86"/>
      <c r="I70" s="88"/>
      <c r="J70" s="88"/>
      <c r="K70" s="88"/>
      <c r="L70" s="88"/>
      <c r="M70" s="88"/>
      <c r="N70" s="90"/>
      <c r="O70" s="118"/>
      <c r="P70" s="118"/>
      <c r="Q70" s="118"/>
      <c r="R70" s="90"/>
      <c r="S70" s="188">
        <f t="shared" si="3"/>
        <v>0</v>
      </c>
    </row>
    <row r="71" spans="1:19" ht="12.75" customHeight="1">
      <c r="A71" s="93"/>
      <c r="B71" s="94">
        <v>4120</v>
      </c>
      <c r="C71" s="86"/>
      <c r="D71" s="86"/>
      <c r="E71" s="86"/>
      <c r="F71" s="86"/>
      <c r="G71" s="86"/>
      <c r="H71" s="86"/>
      <c r="I71" s="88"/>
      <c r="J71" s="88"/>
      <c r="K71" s="88"/>
      <c r="L71" s="88"/>
      <c r="M71" s="88"/>
      <c r="N71" s="90"/>
      <c r="O71" s="118"/>
      <c r="P71" s="118"/>
      <c r="Q71" s="118"/>
      <c r="R71" s="90"/>
      <c r="S71" s="188">
        <f t="shared" si="3"/>
        <v>0</v>
      </c>
    </row>
    <row r="72" spans="1:19" ht="12.75" customHeight="1">
      <c r="A72" s="93"/>
      <c r="B72" s="94">
        <v>4140</v>
      </c>
      <c r="C72" s="86"/>
      <c r="D72" s="86"/>
      <c r="E72" s="86"/>
      <c r="F72" s="86"/>
      <c r="G72" s="86"/>
      <c r="H72" s="86"/>
      <c r="I72" s="88"/>
      <c r="J72" s="88"/>
      <c r="K72" s="88"/>
      <c r="L72" s="88"/>
      <c r="M72" s="88"/>
      <c r="N72" s="90"/>
      <c r="O72" s="118"/>
      <c r="P72" s="118"/>
      <c r="Q72" s="118"/>
      <c r="R72" s="90"/>
      <c r="S72" s="188">
        <f t="shared" si="3"/>
        <v>0</v>
      </c>
    </row>
    <row r="73" spans="1:19" ht="12.75" customHeight="1">
      <c r="A73" s="93" t="s">
        <v>62</v>
      </c>
      <c r="B73" s="94">
        <v>4170</v>
      </c>
      <c r="C73" s="86"/>
      <c r="D73" s="86"/>
      <c r="E73" s="86"/>
      <c r="F73" s="86"/>
      <c r="G73" s="86"/>
      <c r="H73" s="86"/>
      <c r="I73" s="88"/>
      <c r="J73" s="88"/>
      <c r="K73" s="88"/>
      <c r="L73" s="88"/>
      <c r="M73" s="88"/>
      <c r="N73" s="90"/>
      <c r="O73" s="118"/>
      <c r="P73" s="118"/>
      <c r="Q73" s="118"/>
      <c r="R73" s="90"/>
      <c r="S73" s="188">
        <f t="shared" si="3"/>
        <v>0</v>
      </c>
    </row>
    <row r="74" spans="1:19" ht="12.75" customHeight="1">
      <c r="A74" s="93" t="s">
        <v>63</v>
      </c>
      <c r="B74" s="94">
        <v>4210</v>
      </c>
      <c r="C74" s="86"/>
      <c r="D74" s="86"/>
      <c r="E74" s="86"/>
      <c r="F74" s="86"/>
      <c r="G74" s="86"/>
      <c r="H74" s="86"/>
      <c r="I74" s="88"/>
      <c r="J74" s="88"/>
      <c r="K74" s="88">
        <v>10000</v>
      </c>
      <c r="L74" s="88"/>
      <c r="M74" s="88"/>
      <c r="N74" s="90"/>
      <c r="O74" s="118"/>
      <c r="P74" s="118"/>
      <c r="Q74" s="118"/>
      <c r="R74" s="90"/>
      <c r="S74" s="188">
        <f t="shared" si="3"/>
        <v>10000</v>
      </c>
    </row>
    <row r="75" spans="1:19" ht="12.75" customHeight="1">
      <c r="A75" s="93"/>
      <c r="B75" s="94">
        <v>4240</v>
      </c>
      <c r="C75" s="86"/>
      <c r="D75" s="86"/>
      <c r="E75" s="86"/>
      <c r="F75" s="86"/>
      <c r="G75" s="86"/>
      <c r="H75" s="86"/>
      <c r="I75" s="88"/>
      <c r="J75" s="88"/>
      <c r="K75" s="88"/>
      <c r="L75" s="88"/>
      <c r="M75" s="88"/>
      <c r="N75" s="90"/>
      <c r="O75" s="118"/>
      <c r="P75" s="118"/>
      <c r="Q75" s="118"/>
      <c r="R75" s="90"/>
      <c r="S75" s="188">
        <f t="shared" si="3"/>
        <v>0</v>
      </c>
    </row>
    <row r="76" spans="1:19" ht="12.75" customHeight="1">
      <c r="A76" s="93"/>
      <c r="B76" s="94">
        <v>4260</v>
      </c>
      <c r="C76" s="86"/>
      <c r="D76" s="86"/>
      <c r="E76" s="86"/>
      <c r="F76" s="86"/>
      <c r="G76" s="86"/>
      <c r="H76" s="86"/>
      <c r="I76" s="88"/>
      <c r="J76" s="88"/>
      <c r="K76" s="88">
        <v>9000</v>
      </c>
      <c r="L76" s="88"/>
      <c r="M76" s="88"/>
      <c r="N76" s="90"/>
      <c r="O76" s="118"/>
      <c r="P76" s="118"/>
      <c r="Q76" s="118"/>
      <c r="R76" s="90"/>
      <c r="S76" s="188">
        <f t="shared" si="3"/>
        <v>9000</v>
      </c>
    </row>
    <row r="77" spans="1:19" ht="12.75" customHeight="1">
      <c r="A77" s="93"/>
      <c r="B77" s="94">
        <v>4300</v>
      </c>
      <c r="C77" s="86"/>
      <c r="D77" s="86"/>
      <c r="E77" s="86"/>
      <c r="F77" s="86"/>
      <c r="G77" s="86"/>
      <c r="H77" s="86"/>
      <c r="I77" s="88"/>
      <c r="J77" s="88"/>
      <c r="K77" s="88">
        <v>2460</v>
      </c>
      <c r="L77" s="88"/>
      <c r="M77" s="88"/>
      <c r="N77" s="90"/>
      <c r="O77" s="118"/>
      <c r="P77" s="118"/>
      <c r="Q77" s="118"/>
      <c r="R77" s="90"/>
      <c r="S77" s="188">
        <f aca="true" t="shared" si="6" ref="S77:S100">R77+Q77+P77+O77+N77+M77+L77+K77+J77+I77+H77+G77+F77+E77+D77+C77</f>
        <v>2460</v>
      </c>
    </row>
    <row r="78" spans="1:19" ht="12.75" customHeight="1">
      <c r="A78" s="93"/>
      <c r="B78" s="94">
        <v>4350</v>
      </c>
      <c r="C78" s="86"/>
      <c r="D78" s="86"/>
      <c r="E78" s="86"/>
      <c r="F78" s="86"/>
      <c r="G78" s="86"/>
      <c r="H78" s="86"/>
      <c r="I78" s="88"/>
      <c r="J78" s="88"/>
      <c r="K78" s="88"/>
      <c r="L78" s="88"/>
      <c r="M78" s="88"/>
      <c r="N78" s="90"/>
      <c r="O78" s="118"/>
      <c r="P78" s="118"/>
      <c r="Q78" s="118"/>
      <c r="R78" s="90"/>
      <c r="S78" s="188">
        <f t="shared" si="6"/>
        <v>0</v>
      </c>
    </row>
    <row r="79" spans="1:19" ht="12.75" customHeight="1">
      <c r="A79" s="93"/>
      <c r="B79" s="94">
        <v>4410</v>
      </c>
      <c r="C79" s="86"/>
      <c r="D79" s="86"/>
      <c r="E79" s="86"/>
      <c r="F79" s="86"/>
      <c r="G79" s="86"/>
      <c r="H79" s="86"/>
      <c r="I79" s="88"/>
      <c r="J79" s="88"/>
      <c r="K79" s="88"/>
      <c r="L79" s="88"/>
      <c r="M79" s="88"/>
      <c r="N79" s="90"/>
      <c r="O79" s="118"/>
      <c r="P79" s="118"/>
      <c r="Q79" s="118"/>
      <c r="R79" s="90"/>
      <c r="S79" s="188">
        <f t="shared" si="6"/>
        <v>0</v>
      </c>
    </row>
    <row r="80" spans="1:19" ht="12.75" customHeight="1">
      <c r="A80" s="93"/>
      <c r="B80" s="94">
        <v>4420</v>
      </c>
      <c r="C80" s="86"/>
      <c r="D80" s="86"/>
      <c r="E80" s="86"/>
      <c r="F80" s="86"/>
      <c r="G80" s="86"/>
      <c r="H80" s="86"/>
      <c r="I80" s="88"/>
      <c r="J80" s="88"/>
      <c r="K80" s="88"/>
      <c r="L80" s="88"/>
      <c r="M80" s="88"/>
      <c r="N80" s="90"/>
      <c r="O80" s="118"/>
      <c r="P80" s="118"/>
      <c r="Q80" s="118"/>
      <c r="R80" s="90"/>
      <c r="S80" s="188">
        <f t="shared" si="6"/>
        <v>0</v>
      </c>
    </row>
    <row r="81" spans="1:19" ht="12.75" customHeight="1">
      <c r="A81" s="93"/>
      <c r="B81" s="94">
        <v>4430</v>
      </c>
      <c r="C81" s="86"/>
      <c r="D81" s="86"/>
      <c r="E81" s="86"/>
      <c r="F81" s="86"/>
      <c r="G81" s="86"/>
      <c r="H81" s="86"/>
      <c r="I81" s="88"/>
      <c r="J81" s="88"/>
      <c r="K81" s="88"/>
      <c r="L81" s="88"/>
      <c r="M81" s="88"/>
      <c r="N81" s="90"/>
      <c r="O81" s="118"/>
      <c r="P81" s="118"/>
      <c r="Q81" s="118"/>
      <c r="R81" s="90"/>
      <c r="S81" s="188">
        <f t="shared" si="6"/>
        <v>0</v>
      </c>
    </row>
    <row r="82" spans="1:19" ht="12.75" customHeight="1">
      <c r="A82" s="93"/>
      <c r="B82" s="94">
        <v>4530</v>
      </c>
      <c r="C82" s="86"/>
      <c r="D82" s="86"/>
      <c r="E82" s="86"/>
      <c r="F82" s="86"/>
      <c r="G82" s="86"/>
      <c r="H82" s="86"/>
      <c r="I82" s="88"/>
      <c r="J82" s="88">
        <v>170</v>
      </c>
      <c r="K82" s="88">
        <v>2000</v>
      </c>
      <c r="L82" s="88"/>
      <c r="M82" s="88"/>
      <c r="N82" s="90"/>
      <c r="O82" s="118"/>
      <c r="P82" s="118"/>
      <c r="Q82" s="118"/>
      <c r="R82" s="90"/>
      <c r="S82" s="188">
        <f t="shared" si="6"/>
        <v>2170</v>
      </c>
    </row>
    <row r="83" spans="1:19" ht="12.75" customHeight="1" thickBot="1">
      <c r="A83" s="93"/>
      <c r="B83" s="94">
        <v>4580</v>
      </c>
      <c r="C83" s="86"/>
      <c r="D83" s="86"/>
      <c r="E83" s="86"/>
      <c r="F83" s="86"/>
      <c r="G83" s="86"/>
      <c r="H83" s="86"/>
      <c r="I83" s="88"/>
      <c r="J83" s="88"/>
      <c r="K83" s="88">
        <v>1500</v>
      </c>
      <c r="L83" s="88"/>
      <c r="M83" s="88"/>
      <c r="N83" s="90"/>
      <c r="O83" s="118"/>
      <c r="P83" s="118"/>
      <c r="Q83" s="118"/>
      <c r="R83" s="90"/>
      <c r="S83" s="188">
        <f t="shared" si="6"/>
        <v>1500</v>
      </c>
    </row>
    <row r="84" spans="1:19" ht="12" hidden="1" thickBot="1">
      <c r="A84" s="91">
        <v>8022</v>
      </c>
      <c r="B84" s="85">
        <v>11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118"/>
      <c r="O84" s="118"/>
      <c r="P84" s="118"/>
      <c r="Q84" s="118"/>
      <c r="R84" s="90"/>
      <c r="S84" s="189">
        <f t="shared" si="6"/>
        <v>0</v>
      </c>
    </row>
    <row r="85" spans="1:19" ht="12" hidden="1" thickBot="1">
      <c r="A85" s="93" t="s">
        <v>52</v>
      </c>
      <c r="B85" s="94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118"/>
      <c r="O85" s="118"/>
      <c r="P85" s="118"/>
      <c r="Q85" s="118"/>
      <c r="R85" s="90"/>
      <c r="S85" s="110">
        <f t="shared" si="6"/>
        <v>0</v>
      </c>
    </row>
    <row r="86" spans="1:19" ht="11.25" hidden="1">
      <c r="A86" s="120" t="s">
        <v>64</v>
      </c>
      <c r="B86" s="9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127"/>
      <c r="O86" s="127"/>
      <c r="P86" s="127"/>
      <c r="Q86" s="127"/>
      <c r="R86" s="128"/>
      <c r="S86" s="187">
        <f t="shared" si="6"/>
        <v>0</v>
      </c>
    </row>
    <row r="87" spans="1:19" s="124" customFormat="1" ht="14.25" customHeight="1" thickBot="1">
      <c r="A87" s="106" t="s">
        <v>10</v>
      </c>
      <c r="B87" s="107"/>
      <c r="C87" s="108">
        <f aca="true" t="shared" si="7" ref="C87:R87">SUM(C68:C86)</f>
        <v>0</v>
      </c>
      <c r="D87" s="108">
        <f t="shared" si="7"/>
        <v>0</v>
      </c>
      <c r="E87" s="108">
        <f t="shared" si="7"/>
        <v>0</v>
      </c>
      <c r="F87" s="108">
        <f t="shared" si="7"/>
        <v>0</v>
      </c>
      <c r="G87" s="108">
        <f t="shared" si="7"/>
        <v>0</v>
      </c>
      <c r="H87" s="108">
        <f t="shared" si="7"/>
        <v>0</v>
      </c>
      <c r="I87" s="108">
        <f t="shared" si="7"/>
        <v>0</v>
      </c>
      <c r="J87" s="108">
        <f t="shared" si="7"/>
        <v>170</v>
      </c>
      <c r="K87" s="108">
        <f t="shared" si="7"/>
        <v>24960</v>
      </c>
      <c r="L87" s="108">
        <f t="shared" si="7"/>
        <v>0</v>
      </c>
      <c r="M87" s="108">
        <f t="shared" si="7"/>
        <v>0</v>
      </c>
      <c r="N87" s="108">
        <f t="shared" si="7"/>
        <v>0</v>
      </c>
      <c r="O87" s="108">
        <f t="shared" si="7"/>
        <v>0</v>
      </c>
      <c r="P87" s="108">
        <f t="shared" si="7"/>
        <v>0</v>
      </c>
      <c r="Q87" s="108">
        <f t="shared" si="7"/>
        <v>0</v>
      </c>
      <c r="R87" s="108">
        <f t="shared" si="7"/>
        <v>0</v>
      </c>
      <c r="S87" s="110">
        <f t="shared" si="6"/>
        <v>25130</v>
      </c>
    </row>
    <row r="88" spans="1:19" ht="12.75" customHeight="1">
      <c r="A88" s="112">
        <v>80134</v>
      </c>
      <c r="B88" s="85">
        <v>4010</v>
      </c>
      <c r="C88" s="92"/>
      <c r="D88" s="92"/>
      <c r="E88" s="87"/>
      <c r="F88" s="87"/>
      <c r="G88" s="87"/>
      <c r="H88" s="87"/>
      <c r="I88" s="87"/>
      <c r="J88" s="87"/>
      <c r="K88" s="92"/>
      <c r="L88" s="92"/>
      <c r="M88" s="118"/>
      <c r="N88" s="118"/>
      <c r="O88" s="118"/>
      <c r="P88" s="118"/>
      <c r="Q88" s="118"/>
      <c r="R88" s="118"/>
      <c r="S88" s="188">
        <f t="shared" si="6"/>
        <v>0</v>
      </c>
    </row>
    <row r="89" spans="1:19" ht="12.75" customHeight="1">
      <c r="A89" s="93"/>
      <c r="B89" s="94">
        <v>4040</v>
      </c>
      <c r="C89" s="86"/>
      <c r="D89" s="86"/>
      <c r="E89" s="88"/>
      <c r="F89" s="88"/>
      <c r="G89" s="88"/>
      <c r="H89" s="88"/>
      <c r="I89" s="88"/>
      <c r="J89" s="88"/>
      <c r="K89" s="86"/>
      <c r="L89" s="86"/>
      <c r="M89" s="129"/>
      <c r="N89" s="118"/>
      <c r="O89" s="118"/>
      <c r="P89" s="118"/>
      <c r="Q89" s="118"/>
      <c r="R89" s="118"/>
      <c r="S89" s="188">
        <f t="shared" si="6"/>
        <v>0</v>
      </c>
    </row>
    <row r="90" spans="1:19" ht="12.75" customHeight="1">
      <c r="A90" s="93"/>
      <c r="B90" s="94">
        <v>4110</v>
      </c>
      <c r="C90" s="86"/>
      <c r="D90" s="86"/>
      <c r="E90" s="88"/>
      <c r="F90" s="88"/>
      <c r="G90" s="88"/>
      <c r="H90" s="88"/>
      <c r="I90" s="88"/>
      <c r="J90" s="88"/>
      <c r="K90" s="86"/>
      <c r="L90" s="86"/>
      <c r="M90" s="129"/>
      <c r="N90" s="118"/>
      <c r="O90" s="118"/>
      <c r="P90" s="118"/>
      <c r="Q90" s="118"/>
      <c r="R90" s="118"/>
      <c r="S90" s="188">
        <f t="shared" si="6"/>
        <v>0</v>
      </c>
    </row>
    <row r="91" spans="1:19" ht="12.75" customHeight="1">
      <c r="A91" s="93" t="s">
        <v>65</v>
      </c>
      <c r="B91" s="94">
        <v>4120</v>
      </c>
      <c r="C91" s="86"/>
      <c r="D91" s="86"/>
      <c r="E91" s="88"/>
      <c r="F91" s="88"/>
      <c r="G91" s="88"/>
      <c r="H91" s="88"/>
      <c r="I91" s="88"/>
      <c r="J91" s="88"/>
      <c r="K91" s="86"/>
      <c r="L91" s="86"/>
      <c r="M91" s="129"/>
      <c r="N91" s="118"/>
      <c r="O91" s="118"/>
      <c r="P91" s="118"/>
      <c r="Q91" s="118"/>
      <c r="R91" s="118"/>
      <c r="S91" s="188">
        <f t="shared" si="6"/>
        <v>0</v>
      </c>
    </row>
    <row r="92" spans="1:19" ht="12.75" customHeight="1">
      <c r="A92" s="93" t="s">
        <v>66</v>
      </c>
      <c r="B92" s="94">
        <v>4210</v>
      </c>
      <c r="C92" s="86"/>
      <c r="D92" s="86"/>
      <c r="E92" s="88"/>
      <c r="F92" s="88"/>
      <c r="G92" s="88"/>
      <c r="H92" s="88"/>
      <c r="I92" s="88"/>
      <c r="J92" s="88"/>
      <c r="K92" s="86"/>
      <c r="L92" s="86"/>
      <c r="M92" s="129"/>
      <c r="N92" s="118"/>
      <c r="O92" s="118"/>
      <c r="P92" s="118"/>
      <c r="Q92" s="118"/>
      <c r="R92" s="118"/>
      <c r="S92" s="188">
        <f t="shared" si="6"/>
        <v>0</v>
      </c>
    </row>
    <row r="93" spans="1:19" ht="12.75" customHeight="1">
      <c r="A93" s="93" t="s">
        <v>55</v>
      </c>
      <c r="B93" s="94">
        <v>4240</v>
      </c>
      <c r="C93" s="86"/>
      <c r="D93" s="86"/>
      <c r="E93" s="88"/>
      <c r="F93" s="88"/>
      <c r="G93" s="88"/>
      <c r="H93" s="88"/>
      <c r="I93" s="88"/>
      <c r="J93" s="88"/>
      <c r="K93" s="86"/>
      <c r="L93" s="86"/>
      <c r="M93" s="129"/>
      <c r="N93" s="118"/>
      <c r="O93" s="118"/>
      <c r="P93" s="118"/>
      <c r="Q93" s="118"/>
      <c r="R93" s="118"/>
      <c r="S93" s="188">
        <f t="shared" si="6"/>
        <v>0</v>
      </c>
    </row>
    <row r="94" spans="1:19" ht="12.75" customHeight="1">
      <c r="A94" s="93"/>
      <c r="B94" s="94">
        <v>4260</v>
      </c>
      <c r="C94" s="86"/>
      <c r="D94" s="86"/>
      <c r="E94" s="88"/>
      <c r="F94" s="88"/>
      <c r="G94" s="88"/>
      <c r="H94" s="88"/>
      <c r="I94" s="88"/>
      <c r="J94" s="88"/>
      <c r="K94" s="86"/>
      <c r="L94" s="86"/>
      <c r="M94" s="129"/>
      <c r="N94" s="118"/>
      <c r="O94" s="118"/>
      <c r="P94" s="118"/>
      <c r="Q94" s="118"/>
      <c r="R94" s="118"/>
      <c r="S94" s="188">
        <f t="shared" si="6"/>
        <v>0</v>
      </c>
    </row>
    <row r="95" spans="1:19" ht="12.75" customHeight="1" thickBot="1">
      <c r="A95" s="93"/>
      <c r="B95" s="94">
        <v>4300</v>
      </c>
      <c r="C95" s="86"/>
      <c r="D95" s="86"/>
      <c r="E95" s="88"/>
      <c r="F95" s="88"/>
      <c r="G95" s="88"/>
      <c r="H95" s="88"/>
      <c r="I95" s="88"/>
      <c r="J95" s="88"/>
      <c r="K95" s="86"/>
      <c r="L95" s="86"/>
      <c r="M95" s="129"/>
      <c r="N95" s="118"/>
      <c r="O95" s="118"/>
      <c r="P95" s="118"/>
      <c r="Q95" s="118"/>
      <c r="R95" s="118"/>
      <c r="S95" s="188">
        <f t="shared" si="6"/>
        <v>0</v>
      </c>
    </row>
    <row r="96" spans="1:19" s="132" customFormat="1" ht="13.5" customHeight="1" thickBot="1">
      <c r="A96" s="106" t="s">
        <v>10</v>
      </c>
      <c r="B96" s="107"/>
      <c r="C96" s="108">
        <f aca="true" t="shared" si="8" ref="C96:R96">SUM(C88:C95)</f>
        <v>0</v>
      </c>
      <c r="D96" s="108">
        <f t="shared" si="8"/>
        <v>0</v>
      </c>
      <c r="E96" s="108">
        <f t="shared" si="8"/>
        <v>0</v>
      </c>
      <c r="F96" s="108">
        <f t="shared" si="8"/>
        <v>0</v>
      </c>
      <c r="G96" s="108">
        <f t="shared" si="8"/>
        <v>0</v>
      </c>
      <c r="H96" s="108">
        <f t="shared" si="8"/>
        <v>0</v>
      </c>
      <c r="I96" s="108">
        <f t="shared" si="8"/>
        <v>0</v>
      </c>
      <c r="J96" s="108">
        <f t="shared" si="8"/>
        <v>0</v>
      </c>
      <c r="K96" s="108">
        <f t="shared" si="8"/>
        <v>0</v>
      </c>
      <c r="L96" s="108">
        <f t="shared" si="8"/>
        <v>0</v>
      </c>
      <c r="M96" s="108">
        <f t="shared" si="8"/>
        <v>0</v>
      </c>
      <c r="N96" s="108">
        <f t="shared" si="8"/>
        <v>0</v>
      </c>
      <c r="O96" s="108">
        <f t="shared" si="8"/>
        <v>0</v>
      </c>
      <c r="P96" s="108">
        <f t="shared" si="8"/>
        <v>0</v>
      </c>
      <c r="Q96" s="108">
        <f t="shared" si="8"/>
        <v>0</v>
      </c>
      <c r="R96" s="108">
        <f t="shared" si="8"/>
        <v>0</v>
      </c>
      <c r="S96" s="110">
        <f t="shared" si="6"/>
        <v>0</v>
      </c>
    </row>
    <row r="97" spans="1:19" s="137" customFormat="1" ht="13.5" customHeight="1">
      <c r="A97" s="133">
        <v>80195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6"/>
      <c r="N97" s="136"/>
      <c r="O97" s="136"/>
      <c r="P97" s="136"/>
      <c r="Q97" s="135"/>
      <c r="R97" s="136"/>
      <c r="S97" s="187">
        <f t="shared" si="6"/>
        <v>0</v>
      </c>
    </row>
    <row r="98" spans="1:19" s="137" customFormat="1" ht="13.5" customHeight="1">
      <c r="A98" s="93" t="s">
        <v>67</v>
      </c>
      <c r="B98" s="94">
        <v>4300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9"/>
      <c r="N98" s="89"/>
      <c r="O98" s="89"/>
      <c r="P98" s="89"/>
      <c r="Q98" s="88"/>
      <c r="R98" s="89"/>
      <c r="S98" s="188">
        <f t="shared" si="6"/>
        <v>0</v>
      </c>
    </row>
    <row r="99" spans="1:19" s="137" customFormat="1" ht="13.5" customHeight="1" thickBot="1">
      <c r="A99" s="117" t="s">
        <v>68</v>
      </c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28"/>
      <c r="N99" s="128"/>
      <c r="O99" s="128"/>
      <c r="P99" s="128"/>
      <c r="Q99" s="139"/>
      <c r="R99" s="128"/>
      <c r="S99" s="189">
        <f t="shared" si="6"/>
        <v>0</v>
      </c>
    </row>
    <row r="100" spans="1:19" s="132" customFormat="1" ht="13.5" customHeight="1" thickBot="1">
      <c r="A100" s="106" t="s">
        <v>10</v>
      </c>
      <c r="B100" s="107"/>
      <c r="C100" s="109">
        <f aca="true" t="shared" si="9" ref="C100:R100">C98</f>
        <v>0</v>
      </c>
      <c r="D100" s="109">
        <f t="shared" si="9"/>
        <v>0</v>
      </c>
      <c r="E100" s="109">
        <f t="shared" si="9"/>
        <v>0</v>
      </c>
      <c r="F100" s="109">
        <f t="shared" si="9"/>
        <v>0</v>
      </c>
      <c r="G100" s="109">
        <f t="shared" si="9"/>
        <v>0</v>
      </c>
      <c r="H100" s="109">
        <f t="shared" si="9"/>
        <v>0</v>
      </c>
      <c r="I100" s="109">
        <f t="shared" si="9"/>
        <v>0</v>
      </c>
      <c r="J100" s="109">
        <f t="shared" si="9"/>
        <v>0</v>
      </c>
      <c r="K100" s="109">
        <f t="shared" si="9"/>
        <v>0</v>
      </c>
      <c r="L100" s="109">
        <f t="shared" si="9"/>
        <v>0</v>
      </c>
      <c r="M100" s="109">
        <f t="shared" si="9"/>
        <v>0</v>
      </c>
      <c r="N100" s="109">
        <f t="shared" si="9"/>
        <v>0</v>
      </c>
      <c r="O100" s="109">
        <f t="shared" si="9"/>
        <v>0</v>
      </c>
      <c r="P100" s="109">
        <f t="shared" si="9"/>
        <v>0</v>
      </c>
      <c r="Q100" s="109">
        <f t="shared" si="9"/>
        <v>0</v>
      </c>
      <c r="R100" s="109">
        <f t="shared" si="9"/>
        <v>0</v>
      </c>
      <c r="S100" s="110">
        <f t="shared" si="6"/>
        <v>0</v>
      </c>
    </row>
    <row r="101" spans="1:19" s="137" customFormat="1" ht="9.75" customHeight="1" thickBot="1">
      <c r="A101" s="140"/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3"/>
    </row>
    <row r="102" spans="1:19" s="147" customFormat="1" ht="13.5" customHeight="1">
      <c r="A102" s="144" t="s">
        <v>69</v>
      </c>
      <c r="B102" s="145"/>
      <c r="C102" s="146">
        <f aca="true" t="shared" si="10" ref="C102:S102">C34+C45++C57+C67+C87+C96+C100</f>
        <v>0</v>
      </c>
      <c r="D102" s="146">
        <f t="shared" si="10"/>
        <v>0</v>
      </c>
      <c r="E102" s="146">
        <f t="shared" si="10"/>
        <v>0</v>
      </c>
      <c r="F102" s="146">
        <f t="shared" si="10"/>
        <v>0</v>
      </c>
      <c r="G102" s="146">
        <f t="shared" si="10"/>
        <v>0</v>
      </c>
      <c r="H102" s="146">
        <f t="shared" si="10"/>
        <v>0</v>
      </c>
      <c r="I102" s="146">
        <f t="shared" si="10"/>
        <v>0</v>
      </c>
      <c r="J102" s="146">
        <f t="shared" si="10"/>
        <v>170</v>
      </c>
      <c r="K102" s="146">
        <f t="shared" si="10"/>
        <v>24960</v>
      </c>
      <c r="L102" s="146">
        <f t="shared" si="10"/>
        <v>0</v>
      </c>
      <c r="M102" s="146">
        <f t="shared" si="10"/>
        <v>0</v>
      </c>
      <c r="N102" s="146">
        <f t="shared" si="10"/>
        <v>0</v>
      </c>
      <c r="O102" s="146">
        <f t="shared" si="10"/>
        <v>0</v>
      </c>
      <c r="P102" s="146">
        <f t="shared" si="10"/>
        <v>0</v>
      </c>
      <c r="Q102" s="146">
        <f t="shared" si="10"/>
        <v>0</v>
      </c>
      <c r="R102" s="146">
        <f t="shared" si="10"/>
        <v>0</v>
      </c>
      <c r="S102" s="146">
        <f t="shared" si="10"/>
        <v>25130</v>
      </c>
    </row>
    <row r="103" spans="1:19" s="137" customFormat="1" ht="13.5" customHeight="1" thickBot="1">
      <c r="A103" s="148">
        <v>801</v>
      </c>
      <c r="B103" s="149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1">
        <f>C102+D102+E102+F102+G102+H102+I102+J102+K102+L102+M102+O102+P102+Q102+R102+N102</f>
        <v>25130</v>
      </c>
    </row>
    <row r="104" spans="1:19" s="137" customFormat="1" ht="9.75" customHeight="1" thickBot="1">
      <c r="A104" s="152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5"/>
    </row>
    <row r="105" spans="1:19" ht="12.75" customHeight="1">
      <c r="A105" s="84">
        <v>85403</v>
      </c>
      <c r="B105" s="113">
        <v>3020</v>
      </c>
      <c r="C105" s="114"/>
      <c r="D105" s="114"/>
      <c r="E105" s="115"/>
      <c r="F105" s="115"/>
      <c r="G105" s="115"/>
      <c r="H105" s="115"/>
      <c r="I105" s="114"/>
      <c r="J105" s="114"/>
      <c r="K105" s="114"/>
      <c r="L105" s="114"/>
      <c r="M105" s="116"/>
      <c r="N105" s="116"/>
      <c r="O105" s="116"/>
      <c r="P105" s="116"/>
      <c r="Q105" s="114"/>
      <c r="R105" s="116"/>
      <c r="S105" s="188">
        <f aca="true" t="shared" si="11" ref="S105:S136">R105+Q105+P105+O105+N105+M105+L105+K105+J105+I105+H105+G105+F105+E105+D105+C105</f>
        <v>0</v>
      </c>
    </row>
    <row r="106" spans="1:19" ht="12.75" customHeight="1">
      <c r="A106" s="120"/>
      <c r="B106" s="95">
        <v>3110</v>
      </c>
      <c r="C106" s="96"/>
      <c r="D106" s="96"/>
      <c r="E106" s="97"/>
      <c r="F106" s="97"/>
      <c r="G106" s="97"/>
      <c r="H106" s="97"/>
      <c r="I106" s="96"/>
      <c r="J106" s="96"/>
      <c r="K106" s="96"/>
      <c r="L106" s="96"/>
      <c r="M106" s="130"/>
      <c r="N106" s="130"/>
      <c r="O106" s="129"/>
      <c r="P106" s="129"/>
      <c r="Q106" s="129"/>
      <c r="R106" s="131"/>
      <c r="S106" s="188">
        <f t="shared" si="11"/>
        <v>0</v>
      </c>
    </row>
    <row r="107" spans="1:19" ht="12.75" customHeight="1">
      <c r="A107" s="120"/>
      <c r="B107" s="95">
        <v>3240</v>
      </c>
      <c r="C107" s="96"/>
      <c r="D107" s="96"/>
      <c r="E107" s="97"/>
      <c r="F107" s="97"/>
      <c r="G107" s="97"/>
      <c r="H107" s="97"/>
      <c r="I107" s="96"/>
      <c r="J107" s="96"/>
      <c r="K107" s="96"/>
      <c r="L107" s="96"/>
      <c r="M107" s="130"/>
      <c r="N107" s="86"/>
      <c r="O107" s="127"/>
      <c r="P107" s="127"/>
      <c r="Q107" s="127"/>
      <c r="R107" s="127"/>
      <c r="S107" s="188">
        <f t="shared" si="11"/>
        <v>0</v>
      </c>
    </row>
    <row r="108" spans="1:19" ht="12.75" customHeight="1">
      <c r="A108" s="120" t="s">
        <v>70</v>
      </c>
      <c r="B108" s="94">
        <v>4010</v>
      </c>
      <c r="C108" s="86"/>
      <c r="D108" s="86"/>
      <c r="E108" s="88"/>
      <c r="F108" s="88"/>
      <c r="G108" s="88"/>
      <c r="H108" s="88"/>
      <c r="I108" s="86"/>
      <c r="J108" s="86"/>
      <c r="K108" s="86"/>
      <c r="L108" s="86"/>
      <c r="M108" s="129"/>
      <c r="N108" s="129"/>
      <c r="O108" s="129"/>
      <c r="P108" s="129"/>
      <c r="Q108" s="129"/>
      <c r="R108" s="131"/>
      <c r="S108" s="188">
        <f t="shared" si="11"/>
        <v>0</v>
      </c>
    </row>
    <row r="109" spans="1:19" ht="12.75" customHeight="1">
      <c r="A109" s="93" t="s">
        <v>71</v>
      </c>
      <c r="B109" s="94">
        <v>4040</v>
      </c>
      <c r="C109" s="86"/>
      <c r="D109" s="86"/>
      <c r="E109" s="88"/>
      <c r="F109" s="88"/>
      <c r="G109" s="88"/>
      <c r="H109" s="88"/>
      <c r="I109" s="86"/>
      <c r="J109" s="86"/>
      <c r="K109" s="86"/>
      <c r="L109" s="86"/>
      <c r="M109" s="129"/>
      <c r="N109" s="118"/>
      <c r="O109" s="118"/>
      <c r="P109" s="118"/>
      <c r="Q109" s="118"/>
      <c r="R109" s="118"/>
      <c r="S109" s="188">
        <f t="shared" si="11"/>
        <v>0</v>
      </c>
    </row>
    <row r="110" spans="1:19" ht="12.75" customHeight="1">
      <c r="A110" s="93" t="s">
        <v>72</v>
      </c>
      <c r="B110" s="94">
        <v>4110</v>
      </c>
      <c r="C110" s="86"/>
      <c r="D110" s="86"/>
      <c r="E110" s="88"/>
      <c r="F110" s="88"/>
      <c r="G110" s="88"/>
      <c r="H110" s="88"/>
      <c r="I110" s="86"/>
      <c r="J110" s="86"/>
      <c r="K110" s="86"/>
      <c r="L110" s="86"/>
      <c r="M110" s="129"/>
      <c r="N110" s="118"/>
      <c r="O110" s="118"/>
      <c r="P110" s="118"/>
      <c r="Q110" s="118"/>
      <c r="R110" s="118"/>
      <c r="S110" s="188">
        <f t="shared" si="11"/>
        <v>0</v>
      </c>
    </row>
    <row r="111" spans="1:19" ht="12.75" customHeight="1">
      <c r="A111" s="93" t="s">
        <v>73</v>
      </c>
      <c r="B111" s="94">
        <v>4120</v>
      </c>
      <c r="C111" s="86"/>
      <c r="D111" s="86"/>
      <c r="E111" s="88"/>
      <c r="F111" s="88"/>
      <c r="G111" s="88"/>
      <c r="H111" s="88"/>
      <c r="I111" s="86"/>
      <c r="J111" s="86"/>
      <c r="K111" s="86"/>
      <c r="L111" s="86"/>
      <c r="M111" s="129"/>
      <c r="N111" s="118"/>
      <c r="O111" s="118"/>
      <c r="P111" s="118"/>
      <c r="Q111" s="118"/>
      <c r="R111" s="118"/>
      <c r="S111" s="188">
        <f t="shared" si="11"/>
        <v>0</v>
      </c>
    </row>
    <row r="112" spans="1:19" ht="12.75" customHeight="1">
      <c r="A112" s="93"/>
      <c r="B112" s="94">
        <v>4130</v>
      </c>
      <c r="C112" s="86"/>
      <c r="D112" s="86"/>
      <c r="E112" s="88"/>
      <c r="F112" s="88"/>
      <c r="G112" s="88"/>
      <c r="H112" s="88"/>
      <c r="I112" s="86"/>
      <c r="J112" s="86"/>
      <c r="K112" s="86"/>
      <c r="L112" s="86"/>
      <c r="M112" s="129"/>
      <c r="N112" s="118"/>
      <c r="O112" s="118"/>
      <c r="P112" s="118"/>
      <c r="Q112" s="118"/>
      <c r="R112" s="118"/>
      <c r="S112" s="188">
        <f t="shared" si="11"/>
        <v>0</v>
      </c>
    </row>
    <row r="113" spans="1:19" ht="12.75" customHeight="1">
      <c r="A113" s="93"/>
      <c r="B113" s="94">
        <v>4210</v>
      </c>
      <c r="C113" s="86"/>
      <c r="D113" s="86"/>
      <c r="E113" s="88"/>
      <c r="F113" s="88"/>
      <c r="G113" s="88"/>
      <c r="H113" s="88"/>
      <c r="I113" s="86"/>
      <c r="J113" s="86"/>
      <c r="K113" s="86"/>
      <c r="L113" s="86"/>
      <c r="M113" s="129"/>
      <c r="N113" s="118"/>
      <c r="O113" s="118"/>
      <c r="P113" s="118"/>
      <c r="Q113" s="118"/>
      <c r="R113" s="118"/>
      <c r="S113" s="188">
        <f t="shared" si="11"/>
        <v>0</v>
      </c>
    </row>
    <row r="114" spans="1:19" ht="12.75" customHeight="1">
      <c r="A114" s="93"/>
      <c r="B114" s="94">
        <v>4220</v>
      </c>
      <c r="C114" s="86"/>
      <c r="D114" s="86"/>
      <c r="E114" s="88"/>
      <c r="F114" s="88"/>
      <c r="G114" s="88"/>
      <c r="H114" s="88"/>
      <c r="I114" s="86"/>
      <c r="J114" s="86"/>
      <c r="K114" s="86"/>
      <c r="L114" s="86"/>
      <c r="M114" s="129"/>
      <c r="N114" s="118"/>
      <c r="O114" s="118"/>
      <c r="P114" s="118"/>
      <c r="Q114" s="118"/>
      <c r="R114" s="118"/>
      <c r="S114" s="188">
        <f t="shared" si="11"/>
        <v>0</v>
      </c>
    </row>
    <row r="115" spans="1:19" ht="12.75" customHeight="1">
      <c r="A115" s="93"/>
      <c r="B115" s="94">
        <v>4230</v>
      </c>
      <c r="C115" s="86"/>
      <c r="D115" s="86"/>
      <c r="E115" s="88"/>
      <c r="F115" s="88"/>
      <c r="G115" s="88"/>
      <c r="H115" s="88"/>
      <c r="I115" s="86"/>
      <c r="J115" s="86"/>
      <c r="K115" s="86"/>
      <c r="L115" s="86"/>
      <c r="M115" s="129"/>
      <c r="N115" s="118"/>
      <c r="O115" s="118"/>
      <c r="P115" s="118"/>
      <c r="Q115" s="118"/>
      <c r="R115" s="118"/>
      <c r="S115" s="188">
        <f t="shared" si="11"/>
        <v>0</v>
      </c>
    </row>
    <row r="116" spans="1:19" ht="12.75" customHeight="1">
      <c r="A116" s="93"/>
      <c r="B116" s="94">
        <v>4240</v>
      </c>
      <c r="C116" s="86"/>
      <c r="D116" s="86"/>
      <c r="E116" s="88"/>
      <c r="F116" s="88"/>
      <c r="G116" s="88"/>
      <c r="H116" s="88"/>
      <c r="I116" s="86"/>
      <c r="J116" s="86"/>
      <c r="K116" s="86"/>
      <c r="L116" s="86"/>
      <c r="M116" s="129"/>
      <c r="N116" s="118"/>
      <c r="O116" s="118"/>
      <c r="P116" s="118"/>
      <c r="Q116" s="118"/>
      <c r="R116" s="118"/>
      <c r="S116" s="188">
        <f t="shared" si="11"/>
        <v>0</v>
      </c>
    </row>
    <row r="117" spans="1:19" ht="12.75" customHeight="1">
      <c r="A117" s="93"/>
      <c r="B117" s="94">
        <v>4260</v>
      </c>
      <c r="C117" s="86"/>
      <c r="D117" s="86"/>
      <c r="E117" s="88"/>
      <c r="F117" s="88"/>
      <c r="G117" s="88"/>
      <c r="H117" s="88"/>
      <c r="I117" s="86"/>
      <c r="J117" s="86"/>
      <c r="K117" s="86"/>
      <c r="L117" s="86"/>
      <c r="M117" s="129"/>
      <c r="N117" s="118"/>
      <c r="O117" s="118"/>
      <c r="P117" s="118"/>
      <c r="Q117" s="118"/>
      <c r="R117" s="118"/>
      <c r="S117" s="188">
        <f t="shared" si="11"/>
        <v>0</v>
      </c>
    </row>
    <row r="118" spans="1:19" ht="12.75" customHeight="1">
      <c r="A118" s="93"/>
      <c r="B118" s="94">
        <v>4270</v>
      </c>
      <c r="C118" s="86"/>
      <c r="D118" s="86"/>
      <c r="E118" s="88"/>
      <c r="F118" s="88"/>
      <c r="G118" s="88"/>
      <c r="H118" s="88"/>
      <c r="I118" s="86"/>
      <c r="J118" s="86"/>
      <c r="K118" s="86"/>
      <c r="L118" s="86"/>
      <c r="M118" s="129"/>
      <c r="N118" s="118"/>
      <c r="O118" s="118"/>
      <c r="P118" s="118"/>
      <c r="Q118" s="118"/>
      <c r="R118" s="118"/>
      <c r="S118" s="188">
        <f t="shared" si="11"/>
        <v>0</v>
      </c>
    </row>
    <row r="119" spans="1:19" ht="12.75" customHeight="1">
      <c r="A119" s="93"/>
      <c r="B119" s="94">
        <v>4300</v>
      </c>
      <c r="C119" s="86"/>
      <c r="D119" s="86"/>
      <c r="E119" s="88"/>
      <c r="F119" s="88"/>
      <c r="G119" s="88"/>
      <c r="H119" s="88"/>
      <c r="I119" s="86"/>
      <c r="J119" s="86"/>
      <c r="K119" s="86"/>
      <c r="L119" s="86"/>
      <c r="M119" s="129"/>
      <c r="N119" s="118"/>
      <c r="O119" s="118"/>
      <c r="P119" s="118"/>
      <c r="Q119" s="118"/>
      <c r="R119" s="118"/>
      <c r="S119" s="188">
        <f t="shared" si="11"/>
        <v>0</v>
      </c>
    </row>
    <row r="120" spans="1:19" ht="12.75" customHeight="1">
      <c r="A120" s="93"/>
      <c r="B120" s="94">
        <v>4410</v>
      </c>
      <c r="C120" s="86"/>
      <c r="D120" s="86"/>
      <c r="E120" s="88"/>
      <c r="F120" s="88"/>
      <c r="G120" s="88"/>
      <c r="H120" s="88"/>
      <c r="I120" s="86"/>
      <c r="J120" s="86"/>
      <c r="K120" s="86"/>
      <c r="L120" s="86"/>
      <c r="M120" s="129"/>
      <c r="N120" s="118"/>
      <c r="O120" s="118"/>
      <c r="P120" s="118"/>
      <c r="Q120" s="118"/>
      <c r="R120" s="118"/>
      <c r="S120" s="188">
        <f t="shared" si="11"/>
        <v>0</v>
      </c>
    </row>
    <row r="121" spans="1:19" ht="12.75" customHeight="1" thickBot="1">
      <c r="A121" s="100"/>
      <c r="B121" s="101">
        <v>4440</v>
      </c>
      <c r="C121" s="102"/>
      <c r="D121" s="102"/>
      <c r="E121" s="103"/>
      <c r="F121" s="103"/>
      <c r="G121" s="103"/>
      <c r="H121" s="103"/>
      <c r="I121" s="102"/>
      <c r="J121" s="102"/>
      <c r="K121" s="102"/>
      <c r="L121" s="102"/>
      <c r="M121" s="156"/>
      <c r="N121" s="127"/>
      <c r="O121" s="127"/>
      <c r="P121" s="127"/>
      <c r="Q121" s="127"/>
      <c r="R121" s="127"/>
      <c r="S121" s="188">
        <f t="shared" si="11"/>
        <v>0</v>
      </c>
    </row>
    <row r="122" spans="1:19" ht="12" hidden="1" thickBot="1">
      <c r="A122" s="157">
        <v>8231</v>
      </c>
      <c r="B122" s="113">
        <v>11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6"/>
      <c r="N122" s="116"/>
      <c r="O122" s="116"/>
      <c r="P122" s="116"/>
      <c r="Q122" s="116"/>
      <c r="R122" s="116"/>
      <c r="S122" s="188">
        <f t="shared" si="11"/>
        <v>0</v>
      </c>
    </row>
    <row r="123" spans="1:19" ht="12" hidden="1" thickBot="1">
      <c r="A123" s="93" t="s">
        <v>74</v>
      </c>
      <c r="B123" s="94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129"/>
      <c r="N123" s="118"/>
      <c r="O123" s="118"/>
      <c r="P123" s="118"/>
      <c r="Q123" s="118"/>
      <c r="R123" s="118"/>
      <c r="S123" s="188">
        <f t="shared" si="11"/>
        <v>0</v>
      </c>
    </row>
    <row r="124" spans="1:19" ht="12" hidden="1" thickBot="1">
      <c r="A124" s="93" t="s">
        <v>75</v>
      </c>
      <c r="B124" s="94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129"/>
      <c r="N124" s="118"/>
      <c r="O124" s="118"/>
      <c r="P124" s="118"/>
      <c r="Q124" s="118"/>
      <c r="R124" s="118"/>
      <c r="S124" s="188">
        <f t="shared" si="11"/>
        <v>0</v>
      </c>
    </row>
    <row r="125" spans="1:19" ht="12" hidden="1" thickBot="1">
      <c r="A125" s="100" t="s">
        <v>76</v>
      </c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56"/>
      <c r="N125" s="127"/>
      <c r="O125" s="127"/>
      <c r="P125" s="127"/>
      <c r="Q125" s="127"/>
      <c r="R125" s="127"/>
      <c r="S125" s="188">
        <f t="shared" si="11"/>
        <v>0</v>
      </c>
    </row>
    <row r="126" spans="1:19" ht="12" hidden="1" thickBot="1">
      <c r="A126" s="157">
        <v>8232</v>
      </c>
      <c r="B126" s="113">
        <v>11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6"/>
      <c r="N126" s="116"/>
      <c r="O126" s="116"/>
      <c r="P126" s="116"/>
      <c r="Q126" s="116"/>
      <c r="R126" s="116"/>
      <c r="S126" s="188">
        <f t="shared" si="11"/>
        <v>0</v>
      </c>
    </row>
    <row r="127" spans="1:19" ht="12" hidden="1" thickBot="1">
      <c r="A127" s="93" t="s">
        <v>77</v>
      </c>
      <c r="B127" s="94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129"/>
      <c r="N127" s="118"/>
      <c r="O127" s="118"/>
      <c r="P127" s="118"/>
      <c r="Q127" s="118"/>
      <c r="R127" s="118"/>
      <c r="S127" s="188">
        <f t="shared" si="11"/>
        <v>0</v>
      </c>
    </row>
    <row r="128" spans="1:19" ht="12" hidden="1" thickBot="1">
      <c r="A128" s="93" t="s">
        <v>78</v>
      </c>
      <c r="B128" s="94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129"/>
      <c r="N128" s="118"/>
      <c r="O128" s="118"/>
      <c r="P128" s="118"/>
      <c r="Q128" s="118"/>
      <c r="R128" s="118"/>
      <c r="S128" s="188">
        <f t="shared" si="11"/>
        <v>0</v>
      </c>
    </row>
    <row r="129" spans="1:19" ht="12" hidden="1" thickBot="1">
      <c r="A129" s="100" t="s">
        <v>79</v>
      </c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56"/>
      <c r="N129" s="127"/>
      <c r="O129" s="127"/>
      <c r="P129" s="127"/>
      <c r="Q129" s="127"/>
      <c r="R129" s="127"/>
      <c r="S129" s="188">
        <f t="shared" si="11"/>
        <v>0</v>
      </c>
    </row>
    <row r="130" spans="1:19" ht="12" hidden="1" thickBot="1">
      <c r="A130" s="157">
        <v>8241</v>
      </c>
      <c r="B130" s="113">
        <v>11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6"/>
      <c r="N130" s="116"/>
      <c r="O130" s="116"/>
      <c r="P130" s="116"/>
      <c r="Q130" s="116"/>
      <c r="R130" s="116"/>
      <c r="S130" s="188">
        <f t="shared" si="11"/>
        <v>0</v>
      </c>
    </row>
    <row r="131" spans="1:19" ht="12" hidden="1" thickBot="1">
      <c r="A131" s="93" t="s">
        <v>80</v>
      </c>
      <c r="B131" s="94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129"/>
      <c r="N131" s="118"/>
      <c r="O131" s="118"/>
      <c r="P131" s="118"/>
      <c r="Q131" s="118"/>
      <c r="R131" s="118"/>
      <c r="S131" s="188">
        <f t="shared" si="11"/>
        <v>0</v>
      </c>
    </row>
    <row r="132" spans="1:19" ht="12" hidden="1" thickBot="1">
      <c r="A132" s="93" t="s">
        <v>81</v>
      </c>
      <c r="B132" s="94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129"/>
      <c r="N132" s="118"/>
      <c r="O132" s="118"/>
      <c r="P132" s="118"/>
      <c r="Q132" s="118"/>
      <c r="R132" s="118"/>
      <c r="S132" s="188">
        <f t="shared" si="11"/>
        <v>0</v>
      </c>
    </row>
    <row r="133" spans="1:19" ht="12" hidden="1" thickBot="1">
      <c r="A133" s="93" t="s">
        <v>82</v>
      </c>
      <c r="B133" s="94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129"/>
      <c r="N133" s="118"/>
      <c r="O133" s="118"/>
      <c r="P133" s="118"/>
      <c r="Q133" s="118"/>
      <c r="R133" s="118"/>
      <c r="S133" s="188">
        <f t="shared" si="11"/>
        <v>0</v>
      </c>
    </row>
    <row r="134" spans="1:19" ht="12" hidden="1" thickBot="1">
      <c r="A134" s="100" t="s">
        <v>83</v>
      </c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56"/>
      <c r="N134" s="127"/>
      <c r="O134" s="127"/>
      <c r="P134" s="127"/>
      <c r="Q134" s="127"/>
      <c r="R134" s="127"/>
      <c r="S134" s="188">
        <f t="shared" si="11"/>
        <v>0</v>
      </c>
    </row>
    <row r="135" spans="1:19" ht="12" hidden="1" thickBot="1">
      <c r="A135" s="157">
        <v>8242</v>
      </c>
      <c r="B135" s="113">
        <v>11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6"/>
      <c r="N135" s="116"/>
      <c r="O135" s="116"/>
      <c r="P135" s="116"/>
      <c r="Q135" s="116"/>
      <c r="R135" s="116"/>
      <c r="S135" s="188">
        <f t="shared" si="11"/>
        <v>0</v>
      </c>
    </row>
    <row r="136" spans="1:19" ht="12" hidden="1" thickBot="1">
      <c r="A136" s="93" t="s">
        <v>84</v>
      </c>
      <c r="B136" s="94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129"/>
      <c r="N136" s="118"/>
      <c r="O136" s="118"/>
      <c r="P136" s="118"/>
      <c r="Q136" s="118"/>
      <c r="R136" s="118"/>
      <c r="S136" s="188">
        <f t="shared" si="11"/>
        <v>0</v>
      </c>
    </row>
    <row r="137" spans="1:19" ht="12" hidden="1" thickBot="1">
      <c r="A137" s="93" t="s">
        <v>85</v>
      </c>
      <c r="B137" s="94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129"/>
      <c r="N137" s="118"/>
      <c r="O137" s="118"/>
      <c r="P137" s="118"/>
      <c r="Q137" s="118"/>
      <c r="R137" s="118"/>
      <c r="S137" s="188">
        <f aca="true" t="shared" si="12" ref="S137:S169">R137+Q137+P137+O137+N137+M137+L137+K137+J137+I137+H137+G137+F137+E137+D137+C137</f>
        <v>0</v>
      </c>
    </row>
    <row r="138" spans="1:19" ht="12" hidden="1" thickBot="1">
      <c r="A138" s="100" t="s">
        <v>86</v>
      </c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56"/>
      <c r="N138" s="127"/>
      <c r="O138" s="127"/>
      <c r="P138" s="127"/>
      <c r="Q138" s="127"/>
      <c r="R138" s="127"/>
      <c r="S138" s="190">
        <f t="shared" si="12"/>
        <v>0</v>
      </c>
    </row>
    <row r="139" spans="1:19" s="111" customFormat="1" ht="14.25" customHeight="1" thickBot="1">
      <c r="A139" s="158" t="s">
        <v>59</v>
      </c>
      <c r="B139" s="107"/>
      <c r="C139" s="108">
        <f aca="true" t="shared" si="13" ref="C139:R139">SUM(C105:C138)</f>
        <v>0</v>
      </c>
      <c r="D139" s="108">
        <f t="shared" si="13"/>
        <v>0</v>
      </c>
      <c r="E139" s="108">
        <f t="shared" si="13"/>
        <v>0</v>
      </c>
      <c r="F139" s="108">
        <f t="shared" si="13"/>
        <v>0</v>
      </c>
      <c r="G139" s="108">
        <f t="shared" si="13"/>
        <v>0</v>
      </c>
      <c r="H139" s="108">
        <f t="shared" si="13"/>
        <v>0</v>
      </c>
      <c r="I139" s="108">
        <f t="shared" si="13"/>
        <v>0</v>
      </c>
      <c r="J139" s="108">
        <f t="shared" si="13"/>
        <v>0</v>
      </c>
      <c r="K139" s="108">
        <f t="shared" si="13"/>
        <v>0</v>
      </c>
      <c r="L139" s="108">
        <f t="shared" si="13"/>
        <v>0</v>
      </c>
      <c r="M139" s="108">
        <f t="shared" si="13"/>
        <v>0</v>
      </c>
      <c r="N139" s="108">
        <f t="shared" si="13"/>
        <v>0</v>
      </c>
      <c r="O139" s="108">
        <f t="shared" si="13"/>
        <v>0</v>
      </c>
      <c r="P139" s="108">
        <f t="shared" si="13"/>
        <v>0</v>
      </c>
      <c r="Q139" s="108">
        <f t="shared" si="13"/>
        <v>0</v>
      </c>
      <c r="R139" s="108">
        <f t="shared" si="13"/>
        <v>0</v>
      </c>
      <c r="S139" s="110">
        <f t="shared" si="12"/>
        <v>0</v>
      </c>
    </row>
    <row r="140" spans="1:19" ht="12.75" customHeight="1">
      <c r="A140" s="84">
        <v>85406</v>
      </c>
      <c r="B140" s="113">
        <v>3020</v>
      </c>
      <c r="C140" s="114"/>
      <c r="D140" s="114"/>
      <c r="E140" s="115"/>
      <c r="F140" s="115"/>
      <c r="G140" s="115"/>
      <c r="H140" s="115"/>
      <c r="I140" s="115"/>
      <c r="J140" s="115"/>
      <c r="K140" s="114"/>
      <c r="L140" s="114"/>
      <c r="M140" s="116"/>
      <c r="N140" s="116"/>
      <c r="O140" s="116"/>
      <c r="P140" s="116"/>
      <c r="Q140" s="116"/>
      <c r="R140" s="126"/>
      <c r="S140" s="191">
        <f t="shared" si="12"/>
        <v>0</v>
      </c>
    </row>
    <row r="141" spans="1:19" ht="12.75" customHeight="1">
      <c r="A141" s="91"/>
      <c r="B141" s="85">
        <v>4010</v>
      </c>
      <c r="C141" s="92"/>
      <c r="D141" s="92"/>
      <c r="E141" s="87"/>
      <c r="F141" s="87"/>
      <c r="G141" s="87"/>
      <c r="H141" s="87"/>
      <c r="I141" s="87"/>
      <c r="J141" s="87"/>
      <c r="K141" s="92"/>
      <c r="L141" s="92"/>
      <c r="M141" s="118"/>
      <c r="N141" s="118"/>
      <c r="O141" s="118"/>
      <c r="P141" s="118"/>
      <c r="Q141" s="118"/>
      <c r="R141" s="118"/>
      <c r="S141" s="188">
        <f t="shared" si="12"/>
        <v>0</v>
      </c>
    </row>
    <row r="142" spans="1:19" ht="12.75" customHeight="1">
      <c r="A142" s="93"/>
      <c r="B142" s="94">
        <v>4040</v>
      </c>
      <c r="C142" s="86"/>
      <c r="D142" s="86"/>
      <c r="E142" s="88"/>
      <c r="F142" s="88"/>
      <c r="G142" s="88"/>
      <c r="H142" s="88"/>
      <c r="I142" s="88"/>
      <c r="J142" s="88"/>
      <c r="K142" s="86"/>
      <c r="L142" s="86"/>
      <c r="M142" s="129"/>
      <c r="N142" s="118"/>
      <c r="O142" s="118"/>
      <c r="P142" s="118"/>
      <c r="Q142" s="118"/>
      <c r="R142" s="118"/>
      <c r="S142" s="188">
        <f t="shared" si="12"/>
        <v>0</v>
      </c>
    </row>
    <row r="143" spans="1:19" ht="12.75" customHeight="1">
      <c r="A143" s="93" t="s">
        <v>87</v>
      </c>
      <c r="B143" s="94">
        <v>4110</v>
      </c>
      <c r="C143" s="86"/>
      <c r="D143" s="86"/>
      <c r="E143" s="88"/>
      <c r="F143" s="88"/>
      <c r="G143" s="88"/>
      <c r="H143" s="88"/>
      <c r="I143" s="88"/>
      <c r="J143" s="88"/>
      <c r="K143" s="86"/>
      <c r="L143" s="86"/>
      <c r="M143" s="129"/>
      <c r="N143" s="129"/>
      <c r="O143" s="129"/>
      <c r="P143" s="129"/>
      <c r="Q143" s="86"/>
      <c r="R143" s="118"/>
      <c r="S143" s="188">
        <f t="shared" si="12"/>
        <v>0</v>
      </c>
    </row>
    <row r="144" spans="1:19" ht="12.75" customHeight="1">
      <c r="A144" s="93" t="s">
        <v>88</v>
      </c>
      <c r="B144" s="94">
        <v>4120</v>
      </c>
      <c r="C144" s="86"/>
      <c r="D144" s="86"/>
      <c r="E144" s="88"/>
      <c r="F144" s="88"/>
      <c r="G144" s="88"/>
      <c r="H144" s="88"/>
      <c r="I144" s="88"/>
      <c r="J144" s="88"/>
      <c r="K144" s="86"/>
      <c r="L144" s="86"/>
      <c r="M144" s="129"/>
      <c r="N144" s="118"/>
      <c r="O144" s="118"/>
      <c r="P144" s="118"/>
      <c r="Q144" s="92"/>
      <c r="R144" s="118"/>
      <c r="S144" s="188">
        <f t="shared" si="12"/>
        <v>0</v>
      </c>
    </row>
    <row r="145" spans="1:19" ht="12.75" customHeight="1">
      <c r="A145" s="93" t="s">
        <v>89</v>
      </c>
      <c r="B145" s="94">
        <v>4170</v>
      </c>
      <c r="C145" s="86"/>
      <c r="D145" s="86"/>
      <c r="E145" s="88"/>
      <c r="F145" s="88"/>
      <c r="G145" s="88"/>
      <c r="H145" s="88"/>
      <c r="I145" s="88"/>
      <c r="J145" s="88"/>
      <c r="K145" s="86"/>
      <c r="L145" s="86"/>
      <c r="M145" s="129"/>
      <c r="N145" s="118"/>
      <c r="O145" s="118"/>
      <c r="P145" s="118"/>
      <c r="Q145" s="118"/>
      <c r="R145" s="118"/>
      <c r="S145" s="188">
        <f t="shared" si="12"/>
        <v>0</v>
      </c>
    </row>
    <row r="146" spans="1:19" ht="12.75" customHeight="1">
      <c r="A146" s="93" t="s">
        <v>90</v>
      </c>
      <c r="B146" s="94">
        <v>4210</v>
      </c>
      <c r="C146" s="86"/>
      <c r="D146" s="86"/>
      <c r="E146" s="88"/>
      <c r="F146" s="88"/>
      <c r="G146" s="88"/>
      <c r="H146" s="88"/>
      <c r="I146" s="88"/>
      <c r="J146" s="88"/>
      <c r="K146" s="86"/>
      <c r="L146" s="86"/>
      <c r="M146" s="129"/>
      <c r="N146" s="118"/>
      <c r="O146" s="118"/>
      <c r="P146" s="118"/>
      <c r="Q146" s="118"/>
      <c r="R146" s="118"/>
      <c r="S146" s="188">
        <f t="shared" si="12"/>
        <v>0</v>
      </c>
    </row>
    <row r="147" spans="1:19" ht="12.75" customHeight="1">
      <c r="A147" s="93" t="s">
        <v>91</v>
      </c>
      <c r="B147" s="94">
        <v>4240</v>
      </c>
      <c r="C147" s="86"/>
      <c r="D147" s="86"/>
      <c r="E147" s="88"/>
      <c r="F147" s="88"/>
      <c r="G147" s="88"/>
      <c r="H147" s="88"/>
      <c r="I147" s="88"/>
      <c r="J147" s="88"/>
      <c r="K147" s="86"/>
      <c r="L147" s="86"/>
      <c r="M147" s="129"/>
      <c r="N147" s="118"/>
      <c r="O147" s="118"/>
      <c r="P147" s="118"/>
      <c r="Q147" s="118"/>
      <c r="R147" s="118"/>
      <c r="S147" s="188">
        <f t="shared" si="12"/>
        <v>0</v>
      </c>
    </row>
    <row r="148" spans="1:19" ht="12.75" customHeight="1">
      <c r="A148" s="120" t="s">
        <v>92</v>
      </c>
      <c r="B148" s="94">
        <v>4260</v>
      </c>
      <c r="C148" s="86"/>
      <c r="D148" s="86"/>
      <c r="E148" s="88"/>
      <c r="F148" s="88"/>
      <c r="G148" s="88"/>
      <c r="H148" s="88"/>
      <c r="I148" s="88"/>
      <c r="J148" s="88"/>
      <c r="K148" s="86"/>
      <c r="L148" s="86"/>
      <c r="M148" s="129"/>
      <c r="N148" s="118"/>
      <c r="O148" s="118"/>
      <c r="P148" s="118"/>
      <c r="Q148" s="118"/>
      <c r="R148" s="118"/>
      <c r="S148" s="188">
        <f t="shared" si="12"/>
        <v>0</v>
      </c>
    </row>
    <row r="149" spans="1:19" ht="12.75" customHeight="1">
      <c r="A149" s="120"/>
      <c r="B149" s="94">
        <v>4270</v>
      </c>
      <c r="C149" s="86"/>
      <c r="D149" s="86"/>
      <c r="E149" s="88"/>
      <c r="F149" s="88"/>
      <c r="G149" s="88"/>
      <c r="H149" s="88"/>
      <c r="I149" s="88"/>
      <c r="J149" s="88"/>
      <c r="K149" s="86"/>
      <c r="L149" s="86"/>
      <c r="M149" s="129"/>
      <c r="N149" s="118"/>
      <c r="O149" s="118"/>
      <c r="P149" s="118"/>
      <c r="Q149" s="118"/>
      <c r="R149" s="118"/>
      <c r="S149" s="188">
        <f t="shared" si="12"/>
        <v>0</v>
      </c>
    </row>
    <row r="150" spans="1:19" ht="12.75" customHeight="1">
      <c r="A150" s="120"/>
      <c r="B150" s="94">
        <v>4280</v>
      </c>
      <c r="C150" s="86"/>
      <c r="D150" s="86"/>
      <c r="E150" s="88"/>
      <c r="F150" s="88"/>
      <c r="G150" s="88"/>
      <c r="H150" s="88"/>
      <c r="I150" s="88"/>
      <c r="J150" s="88"/>
      <c r="K150" s="86"/>
      <c r="L150" s="86"/>
      <c r="M150" s="129"/>
      <c r="N150" s="118"/>
      <c r="O150" s="118"/>
      <c r="P150" s="118"/>
      <c r="Q150" s="118"/>
      <c r="R150" s="118"/>
      <c r="S150" s="188">
        <f t="shared" si="12"/>
        <v>0</v>
      </c>
    </row>
    <row r="151" spans="1:19" ht="12.75" customHeight="1">
      <c r="A151" s="93"/>
      <c r="B151" s="94">
        <v>4300</v>
      </c>
      <c r="C151" s="86"/>
      <c r="D151" s="86"/>
      <c r="E151" s="88"/>
      <c r="F151" s="88"/>
      <c r="G151" s="88"/>
      <c r="H151" s="88"/>
      <c r="I151" s="88"/>
      <c r="J151" s="88"/>
      <c r="K151" s="86"/>
      <c r="L151" s="86"/>
      <c r="M151" s="129"/>
      <c r="N151" s="118"/>
      <c r="O151" s="118"/>
      <c r="P151" s="118"/>
      <c r="Q151" s="118"/>
      <c r="R151" s="118"/>
      <c r="S151" s="188">
        <f t="shared" si="12"/>
        <v>0</v>
      </c>
    </row>
    <row r="152" spans="1:19" ht="12.75" customHeight="1">
      <c r="A152" s="120"/>
      <c r="B152" s="94">
        <v>4410</v>
      </c>
      <c r="C152" s="86"/>
      <c r="D152" s="86"/>
      <c r="E152" s="88"/>
      <c r="F152" s="88"/>
      <c r="G152" s="88"/>
      <c r="H152" s="88"/>
      <c r="I152" s="88"/>
      <c r="J152" s="88"/>
      <c r="K152" s="86"/>
      <c r="L152" s="86"/>
      <c r="M152" s="129"/>
      <c r="N152" s="118"/>
      <c r="O152" s="118"/>
      <c r="P152" s="118"/>
      <c r="Q152" s="118"/>
      <c r="R152" s="118"/>
      <c r="S152" s="188">
        <f t="shared" si="12"/>
        <v>0</v>
      </c>
    </row>
    <row r="153" spans="1:19" ht="12.75" customHeight="1">
      <c r="A153" s="120"/>
      <c r="B153" s="94">
        <v>4430</v>
      </c>
      <c r="C153" s="86"/>
      <c r="D153" s="86"/>
      <c r="E153" s="88"/>
      <c r="F153" s="88"/>
      <c r="G153" s="88"/>
      <c r="H153" s="88"/>
      <c r="I153" s="88"/>
      <c r="J153" s="88"/>
      <c r="K153" s="86"/>
      <c r="L153" s="86"/>
      <c r="M153" s="129"/>
      <c r="N153" s="118"/>
      <c r="O153" s="118"/>
      <c r="P153" s="118"/>
      <c r="Q153" s="118"/>
      <c r="R153" s="118"/>
      <c r="S153" s="188">
        <f t="shared" si="12"/>
        <v>0</v>
      </c>
    </row>
    <row r="154" spans="1:19" ht="12.75" customHeight="1">
      <c r="A154" s="93"/>
      <c r="B154" s="94">
        <v>4440</v>
      </c>
      <c r="C154" s="86"/>
      <c r="D154" s="86"/>
      <c r="E154" s="88"/>
      <c r="F154" s="88"/>
      <c r="G154" s="88"/>
      <c r="H154" s="88"/>
      <c r="I154" s="88"/>
      <c r="J154" s="88"/>
      <c r="K154" s="86"/>
      <c r="L154" s="86"/>
      <c r="M154" s="129"/>
      <c r="N154" s="129"/>
      <c r="O154" s="129"/>
      <c r="P154" s="129"/>
      <c r="Q154" s="129"/>
      <c r="R154" s="129"/>
      <c r="S154" s="188">
        <f t="shared" si="12"/>
        <v>0</v>
      </c>
    </row>
    <row r="155" spans="1:19" ht="12.75" customHeight="1">
      <c r="A155" s="93"/>
      <c r="B155" s="94">
        <v>4520</v>
      </c>
      <c r="C155" s="86"/>
      <c r="D155" s="86"/>
      <c r="E155" s="88"/>
      <c r="F155" s="88"/>
      <c r="G155" s="88"/>
      <c r="H155" s="88"/>
      <c r="I155" s="88"/>
      <c r="J155" s="88"/>
      <c r="K155" s="86"/>
      <c r="L155" s="86"/>
      <c r="M155" s="129"/>
      <c r="N155" s="129"/>
      <c r="O155" s="129"/>
      <c r="P155" s="129"/>
      <c r="Q155" s="129"/>
      <c r="R155" s="131"/>
      <c r="S155" s="188">
        <f t="shared" si="12"/>
        <v>0</v>
      </c>
    </row>
    <row r="156" spans="1:19" ht="12.75" customHeight="1" thickBot="1">
      <c r="A156" s="117"/>
      <c r="B156" s="138">
        <v>6060</v>
      </c>
      <c r="C156" s="125"/>
      <c r="D156" s="125"/>
      <c r="E156" s="139"/>
      <c r="F156" s="139"/>
      <c r="G156" s="139"/>
      <c r="H156" s="139"/>
      <c r="I156" s="139"/>
      <c r="J156" s="139"/>
      <c r="K156" s="125"/>
      <c r="L156" s="125"/>
      <c r="M156" s="127"/>
      <c r="N156" s="127"/>
      <c r="O156" s="127"/>
      <c r="P156" s="127"/>
      <c r="Q156" s="127"/>
      <c r="R156" s="127"/>
      <c r="S156" s="190">
        <f t="shared" si="12"/>
        <v>0</v>
      </c>
    </row>
    <row r="157" spans="1:19" s="111" customFormat="1" ht="12" thickBot="1">
      <c r="A157" s="106" t="s">
        <v>10</v>
      </c>
      <c r="B157" s="107"/>
      <c r="C157" s="108">
        <f aca="true" t="shared" si="14" ref="C157:R157">SUM(C140:C156)</f>
        <v>0</v>
      </c>
      <c r="D157" s="108">
        <f t="shared" si="14"/>
        <v>0</v>
      </c>
      <c r="E157" s="108">
        <f t="shared" si="14"/>
        <v>0</v>
      </c>
      <c r="F157" s="108">
        <f t="shared" si="14"/>
        <v>0</v>
      </c>
      <c r="G157" s="108">
        <f t="shared" si="14"/>
        <v>0</v>
      </c>
      <c r="H157" s="108">
        <f t="shared" si="14"/>
        <v>0</v>
      </c>
      <c r="I157" s="108">
        <f t="shared" si="14"/>
        <v>0</v>
      </c>
      <c r="J157" s="108">
        <f t="shared" si="14"/>
        <v>0</v>
      </c>
      <c r="K157" s="108">
        <f t="shared" si="14"/>
        <v>0</v>
      </c>
      <c r="L157" s="108">
        <f t="shared" si="14"/>
        <v>0</v>
      </c>
      <c r="M157" s="108">
        <f t="shared" si="14"/>
        <v>0</v>
      </c>
      <c r="N157" s="108">
        <f t="shared" si="14"/>
        <v>0</v>
      </c>
      <c r="O157" s="108">
        <f t="shared" si="14"/>
        <v>0</v>
      </c>
      <c r="P157" s="108">
        <f t="shared" si="14"/>
        <v>0</v>
      </c>
      <c r="Q157" s="108">
        <f t="shared" si="14"/>
        <v>0</v>
      </c>
      <c r="R157" s="108">
        <f t="shared" si="14"/>
        <v>0</v>
      </c>
      <c r="S157" s="110">
        <f t="shared" si="12"/>
        <v>0</v>
      </c>
    </row>
    <row r="158" spans="1:19" ht="12.75" customHeight="1">
      <c r="A158" s="112">
        <v>85410</v>
      </c>
      <c r="B158" s="94">
        <v>3020</v>
      </c>
      <c r="C158" s="88"/>
      <c r="D158" s="88"/>
      <c r="E158" s="88"/>
      <c r="F158" s="88"/>
      <c r="G158" s="88"/>
      <c r="H158" s="88"/>
      <c r="I158" s="88"/>
      <c r="J158" s="88"/>
      <c r="K158" s="115"/>
      <c r="L158" s="115"/>
      <c r="M158" s="115"/>
      <c r="N158" s="192"/>
      <c r="O158" s="116"/>
      <c r="P158" s="116"/>
      <c r="Q158" s="116"/>
      <c r="R158" s="159"/>
      <c r="S158" s="191">
        <f t="shared" si="12"/>
        <v>0</v>
      </c>
    </row>
    <row r="159" spans="1:19" ht="12.75" customHeight="1">
      <c r="A159" s="91"/>
      <c r="B159" s="85">
        <v>4010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90"/>
      <c r="O159" s="118"/>
      <c r="P159" s="118"/>
      <c r="Q159" s="118"/>
      <c r="R159" s="90"/>
      <c r="S159" s="188">
        <f t="shared" si="12"/>
        <v>0</v>
      </c>
    </row>
    <row r="160" spans="1:19" ht="12.75" customHeight="1">
      <c r="A160" s="93"/>
      <c r="B160" s="94">
        <v>4040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90"/>
      <c r="O160" s="118"/>
      <c r="P160" s="118"/>
      <c r="Q160" s="118"/>
      <c r="R160" s="90"/>
      <c r="S160" s="188">
        <f t="shared" si="12"/>
        <v>0</v>
      </c>
    </row>
    <row r="161" spans="1:19" ht="12.75" customHeight="1">
      <c r="A161" s="93"/>
      <c r="B161" s="94">
        <v>4110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90"/>
      <c r="O161" s="118"/>
      <c r="P161" s="118"/>
      <c r="Q161" s="118"/>
      <c r="R161" s="90"/>
      <c r="S161" s="188">
        <f t="shared" si="12"/>
        <v>0</v>
      </c>
    </row>
    <row r="162" spans="1:19" ht="12.75" customHeight="1">
      <c r="A162" s="120"/>
      <c r="B162" s="95">
        <v>4120</v>
      </c>
      <c r="C162" s="97"/>
      <c r="D162" s="97"/>
      <c r="E162" s="97"/>
      <c r="F162" s="97"/>
      <c r="G162" s="97"/>
      <c r="H162" s="97"/>
      <c r="I162" s="97"/>
      <c r="J162" s="97"/>
      <c r="K162" s="88"/>
      <c r="L162" s="97"/>
      <c r="M162" s="97"/>
      <c r="N162" s="98"/>
      <c r="O162" s="129"/>
      <c r="P162" s="129"/>
      <c r="Q162" s="129"/>
      <c r="R162" s="99"/>
      <c r="S162" s="188">
        <f t="shared" si="12"/>
        <v>0</v>
      </c>
    </row>
    <row r="163" spans="1:19" ht="12.75" customHeight="1">
      <c r="A163" s="93" t="s">
        <v>93</v>
      </c>
      <c r="B163" s="94">
        <v>4210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118"/>
      <c r="P163" s="118"/>
      <c r="Q163" s="118"/>
      <c r="R163" s="90"/>
      <c r="S163" s="188">
        <f t="shared" si="12"/>
        <v>0</v>
      </c>
    </row>
    <row r="164" spans="1:19" ht="12.75" customHeight="1">
      <c r="A164" s="93" t="s">
        <v>94</v>
      </c>
      <c r="B164" s="94">
        <v>4240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9"/>
      <c r="O164" s="129"/>
      <c r="P164" s="129"/>
      <c r="Q164" s="129"/>
      <c r="R164" s="89"/>
      <c r="S164" s="188">
        <f t="shared" si="12"/>
        <v>0</v>
      </c>
    </row>
    <row r="165" spans="1:19" ht="12.75" customHeight="1">
      <c r="A165" s="93" t="s">
        <v>95</v>
      </c>
      <c r="B165" s="94">
        <v>4260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90"/>
      <c r="O165" s="118"/>
      <c r="P165" s="118"/>
      <c r="Q165" s="118"/>
      <c r="R165" s="90"/>
      <c r="S165" s="188">
        <f t="shared" si="12"/>
        <v>0</v>
      </c>
    </row>
    <row r="166" spans="1:19" ht="12.75" customHeight="1">
      <c r="A166" s="93"/>
      <c r="B166" s="94">
        <v>4270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90"/>
      <c r="O166" s="118"/>
      <c r="P166" s="118"/>
      <c r="Q166" s="118"/>
      <c r="R166" s="90"/>
      <c r="S166" s="188">
        <f t="shared" si="12"/>
        <v>0</v>
      </c>
    </row>
    <row r="167" spans="1:19" ht="12.75" customHeight="1">
      <c r="A167" s="93"/>
      <c r="B167" s="94">
        <v>4300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90"/>
      <c r="O167" s="118"/>
      <c r="P167" s="118"/>
      <c r="Q167" s="118"/>
      <c r="R167" s="90"/>
      <c r="S167" s="188">
        <f t="shared" si="12"/>
        <v>0</v>
      </c>
    </row>
    <row r="168" spans="1:19" ht="12.75" customHeight="1">
      <c r="A168" s="93"/>
      <c r="B168" s="94">
        <v>4410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90"/>
      <c r="O168" s="90"/>
      <c r="P168" s="90"/>
      <c r="Q168" s="90"/>
      <c r="R168" s="90"/>
      <c r="S168" s="188">
        <f t="shared" si="12"/>
        <v>0</v>
      </c>
    </row>
    <row r="169" spans="1:19" ht="12.75" customHeight="1">
      <c r="A169" s="93"/>
      <c r="B169" s="94">
        <v>4430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90"/>
      <c r="O169" s="118"/>
      <c r="P169" s="118"/>
      <c r="Q169" s="118"/>
      <c r="R169" s="90"/>
      <c r="S169" s="188">
        <f t="shared" si="12"/>
        <v>0</v>
      </c>
    </row>
    <row r="170" spans="1:19" ht="12.75" customHeight="1" thickBot="1">
      <c r="A170" s="120"/>
      <c r="B170" s="95">
        <v>4440</v>
      </c>
      <c r="C170" s="97"/>
      <c r="D170" s="97"/>
      <c r="E170" s="97"/>
      <c r="F170" s="97"/>
      <c r="G170" s="97"/>
      <c r="H170" s="97"/>
      <c r="I170" s="97"/>
      <c r="J170" s="97"/>
      <c r="K170" s="139"/>
      <c r="L170" s="97"/>
      <c r="M170" s="97"/>
      <c r="N170" s="128"/>
      <c r="O170" s="118"/>
      <c r="P170" s="118"/>
      <c r="Q170" s="118"/>
      <c r="R170" s="90"/>
      <c r="S170" s="188">
        <f aca="true" t="shared" si="15" ref="S170:S189">R170+Q170+P170+O170+N170+M170+L170+K170+J170+I170+H170+G170+F170+E170+D170+C170</f>
        <v>0</v>
      </c>
    </row>
    <row r="171" spans="1:19" ht="12" hidden="1" thickBot="1">
      <c r="A171" s="91">
        <v>7961</v>
      </c>
      <c r="B171" s="85">
        <v>11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118"/>
      <c r="O171" s="118"/>
      <c r="P171" s="118"/>
      <c r="Q171" s="118"/>
      <c r="R171" s="118"/>
      <c r="S171" s="188">
        <f t="shared" si="15"/>
        <v>0</v>
      </c>
    </row>
    <row r="172" spans="1:19" ht="12" hidden="1" thickBot="1">
      <c r="A172" s="93" t="s">
        <v>96</v>
      </c>
      <c r="B172" s="94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118"/>
      <c r="O172" s="118"/>
      <c r="P172" s="118"/>
      <c r="Q172" s="118"/>
      <c r="R172" s="118"/>
      <c r="S172" s="188">
        <f t="shared" si="15"/>
        <v>0</v>
      </c>
    </row>
    <row r="173" spans="1:19" ht="12" hidden="1" thickBot="1">
      <c r="A173" s="93" t="s">
        <v>97</v>
      </c>
      <c r="B173" s="94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118"/>
      <c r="O173" s="118"/>
      <c r="P173" s="118"/>
      <c r="Q173" s="118"/>
      <c r="R173" s="118"/>
      <c r="S173" s="188">
        <f t="shared" si="15"/>
        <v>0</v>
      </c>
    </row>
    <row r="174" spans="1:19" ht="12" hidden="1" thickBot="1">
      <c r="A174" s="100" t="s">
        <v>98</v>
      </c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27"/>
      <c r="O174" s="127"/>
      <c r="P174" s="127"/>
      <c r="Q174" s="127"/>
      <c r="R174" s="127"/>
      <c r="S174" s="190">
        <f t="shared" si="15"/>
        <v>0</v>
      </c>
    </row>
    <row r="175" spans="1:19" s="132" customFormat="1" ht="13.5" customHeight="1" thickBot="1">
      <c r="A175" s="106" t="s">
        <v>10</v>
      </c>
      <c r="B175" s="107"/>
      <c r="C175" s="108">
        <f aca="true" t="shared" si="16" ref="C175:R175">SUM(C158:C174)</f>
        <v>0</v>
      </c>
      <c r="D175" s="108">
        <f t="shared" si="16"/>
        <v>0</v>
      </c>
      <c r="E175" s="108">
        <f t="shared" si="16"/>
        <v>0</v>
      </c>
      <c r="F175" s="108">
        <f t="shared" si="16"/>
        <v>0</v>
      </c>
      <c r="G175" s="108">
        <f t="shared" si="16"/>
        <v>0</v>
      </c>
      <c r="H175" s="108">
        <f t="shared" si="16"/>
        <v>0</v>
      </c>
      <c r="I175" s="108">
        <f t="shared" si="16"/>
        <v>0</v>
      </c>
      <c r="J175" s="108">
        <f t="shared" si="16"/>
        <v>0</v>
      </c>
      <c r="K175" s="108">
        <f t="shared" si="16"/>
        <v>0</v>
      </c>
      <c r="L175" s="108">
        <f t="shared" si="16"/>
        <v>0</v>
      </c>
      <c r="M175" s="108">
        <f t="shared" si="16"/>
        <v>0</v>
      </c>
      <c r="N175" s="108">
        <f t="shared" si="16"/>
        <v>0</v>
      </c>
      <c r="O175" s="108">
        <f t="shared" si="16"/>
        <v>0</v>
      </c>
      <c r="P175" s="108">
        <f t="shared" si="16"/>
        <v>0</v>
      </c>
      <c r="Q175" s="108">
        <f t="shared" si="16"/>
        <v>0</v>
      </c>
      <c r="R175" s="108">
        <f t="shared" si="16"/>
        <v>0</v>
      </c>
      <c r="S175" s="110">
        <f t="shared" si="15"/>
        <v>0</v>
      </c>
    </row>
    <row r="176" spans="1:19" s="137" customFormat="1" ht="13.5" customHeight="1">
      <c r="A176" s="160">
        <v>85415</v>
      </c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28"/>
      <c r="N176" s="128"/>
      <c r="O176" s="136"/>
      <c r="P176" s="136"/>
      <c r="Q176" s="135"/>
      <c r="R176" s="161"/>
      <c r="S176" s="191">
        <f t="shared" si="15"/>
        <v>0</v>
      </c>
    </row>
    <row r="177" spans="1:19" s="137" customFormat="1" ht="13.5" customHeight="1">
      <c r="A177" s="162" t="s">
        <v>99</v>
      </c>
      <c r="B177" s="94">
        <v>3240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9"/>
      <c r="N177" s="89"/>
      <c r="O177" s="88"/>
      <c r="P177" s="88"/>
      <c r="Q177" s="88"/>
      <c r="R177" s="99"/>
      <c r="S177" s="188">
        <f t="shared" si="15"/>
        <v>0</v>
      </c>
    </row>
    <row r="178" spans="1:19" s="137" customFormat="1" ht="13.5" customHeight="1" thickBot="1">
      <c r="A178" s="163" t="s">
        <v>78</v>
      </c>
      <c r="B178" s="95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8"/>
      <c r="N178" s="98"/>
      <c r="O178" s="97"/>
      <c r="P178" s="97"/>
      <c r="Q178" s="97"/>
      <c r="R178" s="98"/>
      <c r="S178" s="190">
        <f t="shared" si="15"/>
        <v>0</v>
      </c>
    </row>
    <row r="179" spans="1:19" s="132" customFormat="1" ht="13.5" customHeight="1" thickBot="1">
      <c r="A179" s="106" t="s">
        <v>59</v>
      </c>
      <c r="B179" s="107"/>
      <c r="C179" s="108">
        <f aca="true" t="shared" si="17" ref="C179:R179">C177</f>
        <v>0</v>
      </c>
      <c r="D179" s="108">
        <f t="shared" si="17"/>
        <v>0</v>
      </c>
      <c r="E179" s="108">
        <f t="shared" si="17"/>
        <v>0</v>
      </c>
      <c r="F179" s="108">
        <f t="shared" si="17"/>
        <v>0</v>
      </c>
      <c r="G179" s="108">
        <f t="shared" si="17"/>
        <v>0</v>
      </c>
      <c r="H179" s="108">
        <f t="shared" si="17"/>
        <v>0</v>
      </c>
      <c r="I179" s="108">
        <f t="shared" si="17"/>
        <v>0</v>
      </c>
      <c r="J179" s="108">
        <f t="shared" si="17"/>
        <v>0</v>
      </c>
      <c r="K179" s="108">
        <f t="shared" si="17"/>
        <v>0</v>
      </c>
      <c r="L179" s="108">
        <f t="shared" si="17"/>
        <v>0</v>
      </c>
      <c r="M179" s="108">
        <f t="shared" si="17"/>
        <v>0</v>
      </c>
      <c r="N179" s="108">
        <f t="shared" si="17"/>
        <v>0</v>
      </c>
      <c r="O179" s="108">
        <f t="shared" si="17"/>
        <v>0</v>
      </c>
      <c r="P179" s="108">
        <f t="shared" si="17"/>
        <v>0</v>
      </c>
      <c r="Q179" s="108">
        <f t="shared" si="17"/>
        <v>0</v>
      </c>
      <c r="R179" s="108">
        <f t="shared" si="17"/>
        <v>0</v>
      </c>
      <c r="S179" s="110">
        <f t="shared" si="15"/>
        <v>0</v>
      </c>
    </row>
    <row r="180" spans="1:19" ht="12.75" customHeight="1">
      <c r="A180" s="160">
        <v>85417</v>
      </c>
      <c r="B180" s="138">
        <v>4010</v>
      </c>
      <c r="C180" s="125"/>
      <c r="D180" s="125"/>
      <c r="E180" s="125"/>
      <c r="F180" s="125"/>
      <c r="G180" s="125"/>
      <c r="H180" s="125"/>
      <c r="I180" s="125"/>
      <c r="J180" s="139"/>
      <c r="K180" s="125"/>
      <c r="L180" s="125"/>
      <c r="M180" s="127"/>
      <c r="N180" s="127"/>
      <c r="O180" s="127"/>
      <c r="P180" s="127"/>
      <c r="Q180" s="127"/>
      <c r="R180" s="164"/>
      <c r="S180" s="191">
        <f t="shared" si="15"/>
        <v>0</v>
      </c>
    </row>
    <row r="181" spans="1:19" ht="12.75" customHeight="1">
      <c r="A181" s="162"/>
      <c r="B181" s="94">
        <v>4040</v>
      </c>
      <c r="C181" s="86"/>
      <c r="D181" s="86"/>
      <c r="E181" s="86"/>
      <c r="F181" s="86"/>
      <c r="G181" s="86"/>
      <c r="H181" s="86"/>
      <c r="I181" s="86"/>
      <c r="J181" s="88"/>
      <c r="K181" s="86"/>
      <c r="L181" s="86"/>
      <c r="M181" s="129"/>
      <c r="N181" s="129"/>
      <c r="O181" s="129"/>
      <c r="P181" s="129"/>
      <c r="Q181" s="129"/>
      <c r="R181" s="131"/>
      <c r="S181" s="188">
        <f t="shared" si="15"/>
        <v>0</v>
      </c>
    </row>
    <row r="182" spans="1:19" ht="12.75" customHeight="1">
      <c r="A182" s="162" t="s">
        <v>100</v>
      </c>
      <c r="B182" s="94">
        <v>4110</v>
      </c>
      <c r="C182" s="86"/>
      <c r="D182" s="86"/>
      <c r="E182" s="86"/>
      <c r="F182" s="86"/>
      <c r="G182" s="86"/>
      <c r="H182" s="86"/>
      <c r="I182" s="86"/>
      <c r="J182" s="88"/>
      <c r="K182" s="86"/>
      <c r="L182" s="86"/>
      <c r="M182" s="129"/>
      <c r="N182" s="129"/>
      <c r="O182" s="129"/>
      <c r="P182" s="129"/>
      <c r="Q182" s="129"/>
      <c r="R182" s="131"/>
      <c r="S182" s="188">
        <f t="shared" si="15"/>
        <v>0</v>
      </c>
    </row>
    <row r="183" spans="1:19" ht="12.75" customHeight="1">
      <c r="A183" s="162" t="s">
        <v>101</v>
      </c>
      <c r="B183" s="94">
        <v>4120</v>
      </c>
      <c r="C183" s="86"/>
      <c r="D183" s="86"/>
      <c r="E183" s="86"/>
      <c r="F183" s="86"/>
      <c r="G183" s="86"/>
      <c r="H183" s="86"/>
      <c r="I183" s="86"/>
      <c r="J183" s="88"/>
      <c r="K183" s="86"/>
      <c r="L183" s="86"/>
      <c r="M183" s="129"/>
      <c r="N183" s="129"/>
      <c r="O183" s="129"/>
      <c r="P183" s="129"/>
      <c r="Q183" s="129"/>
      <c r="R183" s="131"/>
      <c r="S183" s="188">
        <f t="shared" si="15"/>
        <v>0</v>
      </c>
    </row>
    <row r="184" spans="1:19" ht="12.75" customHeight="1" thickBot="1">
      <c r="A184" s="162" t="s">
        <v>102</v>
      </c>
      <c r="B184" s="94">
        <v>4440</v>
      </c>
      <c r="C184" s="86"/>
      <c r="D184" s="86"/>
      <c r="E184" s="86"/>
      <c r="F184" s="86"/>
      <c r="G184" s="86"/>
      <c r="H184" s="86"/>
      <c r="I184" s="86"/>
      <c r="J184" s="88"/>
      <c r="K184" s="86"/>
      <c r="L184" s="86"/>
      <c r="M184" s="129"/>
      <c r="N184" s="129"/>
      <c r="O184" s="129"/>
      <c r="P184" s="129"/>
      <c r="Q184" s="129"/>
      <c r="R184" s="131"/>
      <c r="S184" s="190">
        <f t="shared" si="15"/>
        <v>0</v>
      </c>
    </row>
    <row r="185" spans="1:19" s="111" customFormat="1" ht="12.75" customHeight="1" thickBot="1">
      <c r="A185" s="158" t="s">
        <v>59</v>
      </c>
      <c r="B185" s="165"/>
      <c r="C185" s="108">
        <f aca="true" t="shared" si="18" ref="C185:R185">SUM(C180:C184)</f>
        <v>0</v>
      </c>
      <c r="D185" s="108">
        <f t="shared" si="18"/>
        <v>0</v>
      </c>
      <c r="E185" s="108">
        <f t="shared" si="18"/>
        <v>0</v>
      </c>
      <c r="F185" s="108">
        <f t="shared" si="18"/>
        <v>0</v>
      </c>
      <c r="G185" s="108">
        <f t="shared" si="18"/>
        <v>0</v>
      </c>
      <c r="H185" s="108">
        <f t="shared" si="18"/>
        <v>0</v>
      </c>
      <c r="I185" s="108">
        <f t="shared" si="18"/>
        <v>0</v>
      </c>
      <c r="J185" s="108">
        <f t="shared" si="18"/>
        <v>0</v>
      </c>
      <c r="K185" s="108">
        <f t="shared" si="18"/>
        <v>0</v>
      </c>
      <c r="L185" s="108">
        <f t="shared" si="18"/>
        <v>0</v>
      </c>
      <c r="M185" s="108">
        <f t="shared" si="18"/>
        <v>0</v>
      </c>
      <c r="N185" s="108">
        <f t="shared" si="18"/>
        <v>0</v>
      </c>
      <c r="O185" s="108">
        <f t="shared" si="18"/>
        <v>0</v>
      </c>
      <c r="P185" s="108">
        <f t="shared" si="18"/>
        <v>0</v>
      </c>
      <c r="Q185" s="108">
        <f t="shared" si="18"/>
        <v>0</v>
      </c>
      <c r="R185" s="108">
        <f t="shared" si="18"/>
        <v>0</v>
      </c>
      <c r="S185" s="110">
        <f t="shared" si="15"/>
        <v>0</v>
      </c>
    </row>
    <row r="186" spans="1:19" s="32" customFormat="1" ht="12.75" customHeight="1">
      <c r="A186" s="84">
        <v>85495</v>
      </c>
      <c r="B186" s="134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7"/>
      <c r="N186" s="167"/>
      <c r="O186" s="114"/>
      <c r="P186" s="114"/>
      <c r="Q186" s="114"/>
      <c r="R186" s="150"/>
      <c r="S186" s="191">
        <f t="shared" si="15"/>
        <v>0</v>
      </c>
    </row>
    <row r="187" spans="1:19" s="32" customFormat="1" ht="12.75" customHeight="1">
      <c r="A187" s="117" t="s">
        <v>67</v>
      </c>
      <c r="B187" s="94">
        <v>4440</v>
      </c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88"/>
      <c r="N187" s="88"/>
      <c r="O187" s="88"/>
      <c r="P187" s="88"/>
      <c r="Q187" s="88"/>
      <c r="R187" s="98"/>
      <c r="S187" s="188">
        <f t="shared" si="15"/>
        <v>0</v>
      </c>
    </row>
    <row r="188" spans="1:19" s="32" customFormat="1" ht="12.75" customHeight="1" thickBot="1">
      <c r="A188" s="117" t="s">
        <v>103</v>
      </c>
      <c r="B188" s="138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9"/>
      <c r="N188" s="169"/>
      <c r="O188" s="102"/>
      <c r="P188" s="102"/>
      <c r="Q188" s="102"/>
      <c r="R188" s="156"/>
      <c r="S188" s="190">
        <f t="shared" si="15"/>
        <v>0</v>
      </c>
    </row>
    <row r="189" spans="1:19" s="111" customFormat="1" ht="12.75" customHeight="1" thickBot="1">
      <c r="A189" s="158" t="s">
        <v>59</v>
      </c>
      <c r="B189" s="170"/>
      <c r="C189" s="171">
        <f aca="true" t="shared" si="19" ref="C189:R189">C187</f>
        <v>0</v>
      </c>
      <c r="D189" s="171">
        <f t="shared" si="19"/>
        <v>0</v>
      </c>
      <c r="E189" s="171">
        <f t="shared" si="19"/>
        <v>0</v>
      </c>
      <c r="F189" s="171">
        <f t="shared" si="19"/>
        <v>0</v>
      </c>
      <c r="G189" s="171">
        <f t="shared" si="19"/>
        <v>0</v>
      </c>
      <c r="H189" s="171">
        <f t="shared" si="19"/>
        <v>0</v>
      </c>
      <c r="I189" s="171">
        <f t="shared" si="19"/>
        <v>0</v>
      </c>
      <c r="J189" s="171">
        <f t="shared" si="19"/>
        <v>0</v>
      </c>
      <c r="K189" s="171">
        <f t="shared" si="19"/>
        <v>0</v>
      </c>
      <c r="L189" s="171">
        <f t="shared" si="19"/>
        <v>0</v>
      </c>
      <c r="M189" s="171">
        <f t="shared" si="19"/>
        <v>0</v>
      </c>
      <c r="N189" s="171">
        <f t="shared" si="19"/>
        <v>0</v>
      </c>
      <c r="O189" s="171">
        <f t="shared" si="19"/>
        <v>0</v>
      </c>
      <c r="P189" s="171">
        <f t="shared" si="19"/>
        <v>0</v>
      </c>
      <c r="Q189" s="171">
        <f t="shared" si="19"/>
        <v>0</v>
      </c>
      <c r="R189" s="171">
        <f t="shared" si="19"/>
        <v>0</v>
      </c>
      <c r="S189" s="110">
        <f t="shared" si="15"/>
        <v>0</v>
      </c>
    </row>
    <row r="190" spans="1:19" s="32" customFormat="1" ht="9" customHeight="1">
      <c r="A190" s="140"/>
      <c r="B190" s="141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3"/>
    </row>
    <row r="191" spans="1:19" s="173" customFormat="1" ht="12.75" customHeight="1">
      <c r="A191" s="147" t="s">
        <v>69</v>
      </c>
      <c r="B191" s="172"/>
      <c r="C191" s="146">
        <f aca="true" t="shared" si="20" ref="C191:S191">C139+C157+C175+C179+C185+C189</f>
        <v>0</v>
      </c>
      <c r="D191" s="146">
        <f t="shared" si="20"/>
        <v>0</v>
      </c>
      <c r="E191" s="146">
        <f t="shared" si="20"/>
        <v>0</v>
      </c>
      <c r="F191" s="146">
        <f t="shared" si="20"/>
        <v>0</v>
      </c>
      <c r="G191" s="146">
        <f t="shared" si="20"/>
        <v>0</v>
      </c>
      <c r="H191" s="146">
        <f t="shared" si="20"/>
        <v>0</v>
      </c>
      <c r="I191" s="146">
        <f t="shared" si="20"/>
        <v>0</v>
      </c>
      <c r="J191" s="146">
        <f t="shared" si="20"/>
        <v>0</v>
      </c>
      <c r="K191" s="146">
        <f t="shared" si="20"/>
        <v>0</v>
      </c>
      <c r="L191" s="146">
        <f t="shared" si="20"/>
        <v>0</v>
      </c>
      <c r="M191" s="146">
        <f t="shared" si="20"/>
        <v>0</v>
      </c>
      <c r="N191" s="146">
        <f t="shared" si="20"/>
        <v>0</v>
      </c>
      <c r="O191" s="146">
        <f t="shared" si="20"/>
        <v>0</v>
      </c>
      <c r="P191" s="146">
        <f t="shared" si="20"/>
        <v>0</v>
      </c>
      <c r="Q191" s="146">
        <f t="shared" si="20"/>
        <v>0</v>
      </c>
      <c r="R191" s="146">
        <f t="shared" si="20"/>
        <v>0</v>
      </c>
      <c r="S191" s="146">
        <f t="shared" si="20"/>
        <v>0</v>
      </c>
    </row>
    <row r="192" spans="1:19" s="32" customFormat="1" ht="12.75" customHeight="1">
      <c r="A192" s="137">
        <v>854</v>
      </c>
      <c r="B192" s="174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1">
        <f>C191+D191+E191+F191+G191+H191+I191+J191+K191+L191+M191+O191+Q191+R191+P191+N191</f>
        <v>0</v>
      </c>
    </row>
    <row r="193" spans="1:19" s="32" customFormat="1" ht="6.75" customHeight="1" thickBot="1">
      <c r="A193" s="152"/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5"/>
    </row>
    <row r="194" spans="1:19" s="32" customFormat="1" ht="12.75" customHeight="1" thickBot="1">
      <c r="A194" s="84" t="s">
        <v>104</v>
      </c>
      <c r="B194" s="175"/>
      <c r="C194" s="176">
        <f aca="true" t="shared" si="21" ref="C194:R194">C102+C191</f>
        <v>0</v>
      </c>
      <c r="D194" s="176">
        <f t="shared" si="21"/>
        <v>0</v>
      </c>
      <c r="E194" s="176">
        <f t="shared" si="21"/>
        <v>0</v>
      </c>
      <c r="F194" s="176">
        <f t="shared" si="21"/>
        <v>0</v>
      </c>
      <c r="G194" s="176">
        <f t="shared" si="21"/>
        <v>0</v>
      </c>
      <c r="H194" s="176">
        <f t="shared" si="21"/>
        <v>0</v>
      </c>
      <c r="I194" s="176">
        <f t="shared" si="21"/>
        <v>0</v>
      </c>
      <c r="J194" s="176">
        <f t="shared" si="21"/>
        <v>170</v>
      </c>
      <c r="K194" s="176">
        <f t="shared" si="21"/>
        <v>24960</v>
      </c>
      <c r="L194" s="176">
        <f t="shared" si="21"/>
        <v>0</v>
      </c>
      <c r="M194" s="176">
        <f t="shared" si="21"/>
        <v>0</v>
      </c>
      <c r="N194" s="176">
        <f t="shared" si="21"/>
        <v>0</v>
      </c>
      <c r="O194" s="176">
        <f t="shared" si="21"/>
        <v>0</v>
      </c>
      <c r="P194" s="176">
        <f t="shared" si="21"/>
        <v>0</v>
      </c>
      <c r="Q194" s="176">
        <f t="shared" si="21"/>
        <v>0</v>
      </c>
      <c r="R194" s="176">
        <f t="shared" si="21"/>
        <v>0</v>
      </c>
      <c r="S194" s="176">
        <f>S34+S45+S57+S67+S87+S96+S100+S139+S157+S175+S179+S185+S189</f>
        <v>25130</v>
      </c>
    </row>
    <row r="195" spans="1:19" ht="12.75" customHeight="1">
      <c r="A195" s="177"/>
      <c r="B195" s="52"/>
      <c r="C195" s="193" t="s">
        <v>38</v>
      </c>
      <c r="D195" s="193" t="s">
        <v>105</v>
      </c>
      <c r="E195" s="193" t="s">
        <v>132</v>
      </c>
      <c r="F195" s="193" t="s">
        <v>33</v>
      </c>
      <c r="G195" s="193" t="s">
        <v>132</v>
      </c>
      <c r="H195" s="193" t="s">
        <v>33</v>
      </c>
      <c r="I195" s="193" t="s">
        <v>34</v>
      </c>
      <c r="J195" s="193" t="s">
        <v>35</v>
      </c>
      <c r="K195" s="193" t="s">
        <v>36</v>
      </c>
      <c r="L195" s="194" t="s">
        <v>38</v>
      </c>
      <c r="M195" s="195" t="s">
        <v>41</v>
      </c>
      <c r="N195" s="196" t="s">
        <v>37</v>
      </c>
      <c r="O195" s="197" t="s">
        <v>39</v>
      </c>
      <c r="P195" s="195" t="s">
        <v>106</v>
      </c>
      <c r="Q195" s="195" t="s">
        <v>31</v>
      </c>
      <c r="R195" s="195" t="s">
        <v>113</v>
      </c>
      <c r="S195" s="178" t="s">
        <v>10</v>
      </c>
    </row>
    <row r="196" spans="2:19" ht="17.25" customHeight="1" thickBot="1">
      <c r="B196" s="179"/>
      <c r="C196" s="198" t="s">
        <v>44</v>
      </c>
      <c r="D196" s="198" t="s">
        <v>45</v>
      </c>
      <c r="E196" s="198" t="s">
        <v>44</v>
      </c>
      <c r="F196" s="198" t="s">
        <v>44</v>
      </c>
      <c r="G196" s="198" t="s">
        <v>45</v>
      </c>
      <c r="H196" s="198" t="s">
        <v>47</v>
      </c>
      <c r="I196" s="198" t="s">
        <v>44</v>
      </c>
      <c r="J196" s="198" t="s">
        <v>45</v>
      </c>
      <c r="K196" s="198" t="s">
        <v>47</v>
      </c>
      <c r="L196" s="199" t="s">
        <v>48</v>
      </c>
      <c r="M196" s="200" t="s">
        <v>44</v>
      </c>
      <c r="N196" s="201" t="s">
        <v>47</v>
      </c>
      <c r="O196" s="202" t="s">
        <v>133</v>
      </c>
      <c r="P196" s="200" t="s">
        <v>50</v>
      </c>
      <c r="Q196" s="200" t="s">
        <v>51</v>
      </c>
      <c r="R196" s="200" t="s">
        <v>114</v>
      </c>
      <c r="S196" s="180"/>
    </row>
    <row r="197" ht="10.5" customHeight="1">
      <c r="B197" s="179"/>
    </row>
    <row r="198" spans="2:19" ht="11.25">
      <c r="B198" s="32"/>
      <c r="C198" s="27"/>
      <c r="D198" s="27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2">
        <f>C194+D194+E194+F194+G194+H194+I194+J194+K194+L194+M194+O194+R194+Q194+N194+P194</f>
        <v>25130</v>
      </c>
    </row>
  </sheetData>
  <printOptions/>
  <pageMargins left="0.1968503937007874" right="0.28" top="0.39" bottom="0.39" header="0.3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Renata Kozłowska</cp:lastModifiedBy>
  <cp:lastPrinted>2005-06-30T09:52:13Z</cp:lastPrinted>
  <dcterms:created xsi:type="dcterms:W3CDTF">2002-05-26T08:41:46Z</dcterms:created>
  <dcterms:modified xsi:type="dcterms:W3CDTF">2005-07-01T08:17:24Z</dcterms:modified>
  <cp:category/>
  <cp:version/>
  <cp:contentType/>
  <cp:contentStatus/>
</cp:coreProperties>
</file>