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405" windowHeight="4875" activeTab="0"/>
  </bookViews>
  <sheets>
    <sheet name="Uchwała" sheetId="1" r:id="rId1"/>
    <sheet name="Szkoły" sheetId="2" r:id="rId2"/>
  </sheets>
  <definedNames>
    <definedName name="_xlnm.Print_Area" localSheetId="1">'Szkoły'!$A$1:$S$208</definedName>
    <definedName name="_xlnm.Print_Area" localSheetId="0">'Uchwała'!$A$1:$E$276</definedName>
  </definedNames>
  <calcPr fullCalcOnLoad="1"/>
</workbook>
</file>

<file path=xl/sharedStrings.xml><?xml version="1.0" encoding="utf-8"?>
<sst xmlns="http://schemas.openxmlformats.org/spreadsheetml/2006/main" count="849" uniqueCount="284">
  <si>
    <t>§ 1</t>
  </si>
  <si>
    <t>dział</t>
  </si>
  <si>
    <t>o kwotę</t>
  </si>
  <si>
    <t>rozdział</t>
  </si>
  <si>
    <t xml:space="preserve">§ 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</si>
  <si>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</si>
  <si>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</si>
  <si>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</si>
  <si>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</si>
  <si>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</si>
  <si>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</si>
  <si>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Uchwała wchodzi w życie z dniem podjęcia.</t>
  </si>
  <si>
    <t>Brak zastrzeżeń</t>
  </si>
  <si>
    <t>formalno-prawnych</t>
  </si>
  <si>
    <t xml:space="preserve">Na podstawie art. 12 pkt 5 ustawy z dnia 5 czerwca 1998 r. o samorządzie powiatowym </t>
  </si>
  <si>
    <t>Rady Powiatu Żagańskiego</t>
  </si>
  <si>
    <t>1. Zwiększa się plan dochodów własnych</t>
  </si>
  <si>
    <t>§ 4</t>
  </si>
  <si>
    <t>OGÓŁEM</t>
  </si>
  <si>
    <t>1. Zwiększa się plan wydatków własnych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</si>
  <si>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</si>
  <si>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</si>
  <si>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</si>
  <si>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</si>
  <si>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</si>
  <si>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</si>
  <si>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</si>
  <si>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</si>
  <si>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</si>
  <si>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 xml:space="preserve"> Zbiorówka do zmian w szkołach</t>
  </si>
  <si>
    <t>ZSP</t>
  </si>
  <si>
    <t>ZSO</t>
  </si>
  <si>
    <t>OSW</t>
  </si>
  <si>
    <t>PPP</t>
  </si>
  <si>
    <t>Z.S.Zaw.</t>
  </si>
  <si>
    <t>Z.S.T.-H.</t>
  </si>
  <si>
    <t>ZSMech.</t>
  </si>
  <si>
    <t>ZS RCKU</t>
  </si>
  <si>
    <t>Z.S.Społecz</t>
  </si>
  <si>
    <t>ZDZ</t>
  </si>
  <si>
    <t>Lic.Ogóln</t>
  </si>
  <si>
    <t>OHP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</si>
  <si>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</si>
  <si>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</si>
  <si>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</si>
  <si>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</si>
  <si>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</si>
  <si>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</si>
  <si>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</si>
  <si>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</si>
  <si>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</si>
  <si>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</si>
  <si>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</si>
  <si>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</si>
  <si>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</si>
  <si>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</si>
  <si>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</si>
  <si>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</si>
  <si>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</si>
  <si>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</si>
  <si>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</si>
  <si>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</si>
  <si>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</si>
  <si>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</si>
  <si>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</si>
  <si>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</si>
  <si>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</si>
  <si>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</si>
  <si>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</si>
  <si>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</si>
  <si>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</si>
  <si>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</si>
  <si>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</si>
  <si>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</si>
  <si>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</si>
  <si>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</si>
  <si>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</si>
  <si>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</si>
  <si>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</si>
  <si>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</si>
  <si>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</si>
  <si>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</si>
  <si>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</si>
  <si>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</si>
  <si>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</si>
  <si>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</si>
  <si>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</si>
  <si>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</si>
  <si>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</si>
  <si>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</si>
  <si>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</si>
  <si>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</si>
  <si>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</si>
  <si>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</si>
  <si>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</si>
  <si>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</si>
  <si>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</si>
  <si>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</si>
  <si>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</si>
  <si>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</si>
  <si>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</si>
  <si>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</si>
  <si>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</si>
  <si>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</si>
  <si>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</si>
  <si>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</si>
  <si>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</si>
  <si>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</si>
  <si>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</si>
  <si>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</si>
  <si>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</si>
  <si>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</si>
  <si>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</si>
  <si>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</si>
  <si>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</si>
  <si>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</si>
  <si>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</si>
  <si>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</si>
  <si>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</si>
  <si>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</si>
  <si>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</si>
  <si>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</si>
  <si>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Z.S.Ogóln.</t>
  </si>
  <si>
    <t>O.Szk.W.</t>
  </si>
  <si>
    <t xml:space="preserve">LO </t>
  </si>
  <si>
    <t>LO</t>
  </si>
  <si>
    <t>Zielona Góra</t>
  </si>
  <si>
    <t>600</t>
  </si>
  <si>
    <t>60014</t>
  </si>
  <si>
    <t>0690</t>
  </si>
  <si>
    <t>2700</t>
  </si>
  <si>
    <t>4010</t>
  </si>
  <si>
    <t>4110</t>
  </si>
  <si>
    <t>4300</t>
  </si>
  <si>
    <t>§ 2</t>
  </si>
  <si>
    <t>Transport i łączność</t>
  </si>
  <si>
    <t>Drogi publiczne powiatowe</t>
  </si>
  <si>
    <t>Zakup usług pozostałych</t>
  </si>
  <si>
    <t>Składki na ubezpieczenia społeczne</t>
  </si>
  <si>
    <t>Wpływy z różnych opłat</t>
  </si>
  <si>
    <t>Środki na dofinansowanie własnych zadań bieżących gmin</t>
  </si>
  <si>
    <t xml:space="preserve">(związków gmin), powiatów (związków powiatów), </t>
  </si>
  <si>
    <t>samorządów województw, pozyskane z innych źródeł</t>
  </si>
  <si>
    <t>Wynagrodzenia osobowe pracowników</t>
  </si>
  <si>
    <t>§ 3</t>
  </si>
  <si>
    <t>Pozostała działalność</t>
  </si>
  <si>
    <t>854</t>
  </si>
  <si>
    <t>Edukacyjna opieka wychowawcza</t>
  </si>
  <si>
    <t>758</t>
  </si>
  <si>
    <t>Różne rozliczenia</t>
  </si>
  <si>
    <t>0920</t>
  </si>
  <si>
    <t>Pozostałe odsetki</t>
  </si>
  <si>
    <t>4210</t>
  </si>
  <si>
    <t>750</t>
  </si>
  <si>
    <t>2701</t>
  </si>
  <si>
    <t>75095</t>
  </si>
  <si>
    <t>Administracja publiczna</t>
  </si>
  <si>
    <t>4301</t>
  </si>
  <si>
    <t>Zakup materiałów i wyposażenia</t>
  </si>
  <si>
    <t>Wynagrodzenia bezosobowe</t>
  </si>
  <si>
    <t>75020</t>
  </si>
  <si>
    <t>Starostwa powiatowe</t>
  </si>
  <si>
    <t>801</t>
  </si>
  <si>
    <t>80120</t>
  </si>
  <si>
    <t>Oświata i wychowanie</t>
  </si>
  <si>
    <t>Licea ogólnokształcące</t>
  </si>
  <si>
    <t>80130</t>
  </si>
  <si>
    <t>Szkoły zawodowe</t>
  </si>
  <si>
    <t>4140</t>
  </si>
  <si>
    <t>4530</t>
  </si>
  <si>
    <t>Wpłaty na PFRON</t>
  </si>
  <si>
    <t>Podatek od towarów i usług (VAT)</t>
  </si>
  <si>
    <t>851</t>
  </si>
  <si>
    <t>4130</t>
  </si>
  <si>
    <t>Składki na ubezpieczenie zdrowotne</t>
  </si>
  <si>
    <t>1. Zmniejsza się plan wydatków własnych</t>
  </si>
  <si>
    <t>Ochrona zdrowia</t>
  </si>
  <si>
    <t>85403</t>
  </si>
  <si>
    <t>4260</t>
  </si>
  <si>
    <t>Specjalne ośrodki szkolno-wychowawcze</t>
  </si>
  <si>
    <t>Zakup energii</t>
  </si>
  <si>
    <t>85410</t>
  </si>
  <si>
    <t>Internaty i bursy szkolne</t>
  </si>
  <si>
    <t>6050</t>
  </si>
  <si>
    <t>Wydatki inwestycyjne jednostek budżetowych</t>
  </si>
  <si>
    <t>85111</t>
  </si>
  <si>
    <t>Szpitale ogólne</t>
  </si>
  <si>
    <t>6060</t>
  </si>
  <si>
    <t>Wydatki na zakupy inwestycyjne jednostek budżetowych</t>
  </si>
  <si>
    <t>75801</t>
  </si>
  <si>
    <t>2920</t>
  </si>
  <si>
    <t>Subwencje ogólne z budżetu państwa</t>
  </si>
  <si>
    <t>Część oświatowa subwencji ogólnej dla jednostek</t>
  </si>
  <si>
    <t>samorządu terytorialnego</t>
  </si>
  <si>
    <t>4120</t>
  </si>
  <si>
    <t>80123</t>
  </si>
  <si>
    <t>Licea profilowane</t>
  </si>
  <si>
    <t>Składki na Fundusz Pracy</t>
  </si>
  <si>
    <t>§ 5</t>
  </si>
  <si>
    <t>§ 6</t>
  </si>
  <si>
    <t>§ 7</t>
  </si>
  <si>
    <t>w sprawie : zmian budżetu powiatu żagańskiego</t>
  </si>
  <si>
    <t>0750</t>
  </si>
  <si>
    <t>Dochody z najmu i dzierżawy składników majątkowych</t>
  </si>
  <si>
    <t>Skarbu Państwa, jednostek samorządu terytorialnego lub</t>
  </si>
  <si>
    <t>innych jednostek zaliczanych do sektora finansów</t>
  </si>
  <si>
    <t>publicznych oraz innych umów o podobnym charakterze</t>
  </si>
  <si>
    <t>1. Zmniejsza się plan dochodów własnych</t>
  </si>
  <si>
    <t>1. Zmniejsza się plan rozchodów</t>
  </si>
  <si>
    <t>§ 8</t>
  </si>
  <si>
    <t>§ 9</t>
  </si>
  <si>
    <t>Wykup obligacji skarbowych sprzedanych na rynku krajowym</t>
  </si>
  <si>
    <t>z 2003 r. ze zmianami) uchwala się, co następuje:</t>
  </si>
  <si>
    <t>852</t>
  </si>
  <si>
    <t>Pomoc społeczna</t>
  </si>
  <si>
    <t>4170</t>
  </si>
  <si>
    <t>4240</t>
  </si>
  <si>
    <t>Powiatowe centra pomocy rodzinie</t>
  </si>
  <si>
    <t>§</t>
  </si>
  <si>
    <t>Pozostałe zadania w zakresie polityki społecznej</t>
  </si>
  <si>
    <t>700</t>
  </si>
  <si>
    <t>70005</t>
  </si>
  <si>
    <t>Gospodarka gruntami i nieruchomościami</t>
  </si>
  <si>
    <t>Gospodarka mieszkaniowa</t>
  </si>
  <si>
    <t>ustawy o finansach publicznych z dnia 26 listopada 1998 r. (tekst jednolity: Dz.U. Nr 15  poz. 148</t>
  </si>
  <si>
    <t>Powiatowe urzędy pracy</t>
  </si>
  <si>
    <t>85333</t>
  </si>
  <si>
    <t>85195</t>
  </si>
  <si>
    <t>Placówki opiekuńczo-wychowawcze</t>
  </si>
  <si>
    <t>85201</t>
  </si>
  <si>
    <t>0870</t>
  </si>
  <si>
    <t>Wpływy ze sprzedaży składników majątkowych</t>
  </si>
  <si>
    <t>3020</t>
  </si>
  <si>
    <t>Wydatki osobowe niezaliczone do wynagrodzeń</t>
  </si>
  <si>
    <t>6260</t>
  </si>
  <si>
    <t>Dotacje otrzymane z funduszy celowych na finansowanie lub</t>
  </si>
  <si>
    <t xml:space="preserve">dofinansowanie kosztów realizacji inwestycji i zakupów </t>
  </si>
  <si>
    <t>inwestycyjnych jednostek sektora finansów publicznych</t>
  </si>
  <si>
    <t>6061</t>
  </si>
  <si>
    <t>853</t>
  </si>
  <si>
    <t>4019</t>
  </si>
  <si>
    <t>4119</t>
  </si>
  <si>
    <t>020</t>
  </si>
  <si>
    <t>Leśnictwo</t>
  </si>
  <si>
    <t>02001</t>
  </si>
  <si>
    <t>Gospodarka leśna</t>
  </si>
  <si>
    <t>2460</t>
  </si>
  <si>
    <t>Środki otrzymane od pozostałych jednostek zaliczanych do</t>
  </si>
  <si>
    <t>sektora finansów publicznych na realizację zadań bieżących</t>
  </si>
  <si>
    <t>jednostek zaliczanych do sektora finansów publicznych</t>
  </si>
  <si>
    <t>971</t>
  </si>
  <si>
    <t>982</t>
  </si>
  <si>
    <t>Wykup innych papierów wartościowych</t>
  </si>
  <si>
    <t>1. Zwiększa się plan rozchodów</t>
  </si>
  <si>
    <t>80111</t>
  </si>
  <si>
    <t>Gimnazja specjalne</t>
  </si>
  <si>
    <t>2540</t>
  </si>
  <si>
    <t>Dotacja podmiotowa z budżetu dla niepublicznej jednostki</t>
  </si>
  <si>
    <t>systemu oświaty</t>
  </si>
  <si>
    <t>Zakup pomocy naukowych, dydaktycznych i książek</t>
  </si>
  <si>
    <t>4580</t>
  </si>
  <si>
    <t>4610</t>
  </si>
  <si>
    <t>Koszty postępowania sądowego i prokuratorskiego</t>
  </si>
  <si>
    <t>80134</t>
  </si>
  <si>
    <t>85415</t>
  </si>
  <si>
    <t>3240</t>
  </si>
  <si>
    <t>Stypendia dla uczniów</t>
  </si>
  <si>
    <t>Pomoc materialna dla uczniów</t>
  </si>
  <si>
    <t>3030</t>
  </si>
  <si>
    <t>Różne wydatki na rzecz osób fizycznych</t>
  </si>
  <si>
    <t>8550</t>
  </si>
  <si>
    <t>Różne rozliczenia finansowe</t>
  </si>
  <si>
    <t>(tekst jednolity Dz.U. Nr 142 poz. 1592 z 2001 r. ze zmianami), art. 109 ust. 1, art. 124 ust. 1 pkt 1, 2</t>
  </si>
  <si>
    <t>Szkoły zawodowe specjalne</t>
  </si>
  <si>
    <t>do uchwały RP z dnia 21.12.2005r.</t>
  </si>
  <si>
    <t>Deficyt budżetowy wynosi  2.497.462,00 zł i od ostatniej uchwały nie uległ zmianie.</t>
  </si>
  <si>
    <t xml:space="preserve"> z dnia 22 grudnia 2005 roku</t>
  </si>
  <si>
    <t xml:space="preserve">Uchwała nr XXXIII/1/2005 </t>
  </si>
  <si>
    <t>0970</t>
  </si>
  <si>
    <t>Wpływy z różnych dochodów</t>
  </si>
  <si>
    <t>Kultura fizyczna i sport</t>
  </si>
  <si>
    <t>Zadania w zakresie kultury fizycznej i sportu</t>
  </si>
  <si>
    <t>Kultura i ochrona dziedzictwa narodowego</t>
  </si>
  <si>
    <t>Pozostałe zadania w zakresie kultury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</si>
</sst>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8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0" fontId="14" fillId="0" borderId="2" xfId="0" applyFont="1" applyBorder="1" applyAlignment="1">
      <alignment horizontal="center"/>
    </xf>
    <xf numFmtId="4" fontId="13" fillId="0" borderId="3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" fontId="13" fillId="0" borderId="5" xfId="0" applyNumberFormat="1" applyFont="1" applyBorder="1" applyAlignment="1">
      <alignment/>
    </xf>
    <xf numFmtId="4" fontId="13" fillId="0" borderId="6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69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" fontId="19" fillId="0" borderId="7" xfId="0" applyNumberFormat="1" applyFont="1" applyFill="1" applyBorder="1" applyAlignment="1">
      <alignment/>
    </xf>
    <xf numFmtId="0" fontId="19" fillId="0" borderId="7" xfId="0" applyFont="1" applyFill="1" applyBorder="1" applyAlignment="1">
      <alignment/>
    </xf>
    <xf numFmtId="169" fontId="19" fillId="0" borderId="7" xfId="0" applyNumberFormat="1" applyFont="1" applyFill="1" applyBorder="1" applyAlignment="1">
      <alignment/>
    </xf>
    <xf numFmtId="4" fontId="19" fillId="0" borderId="7" xfId="0" applyNumberFormat="1" applyFont="1" applyBorder="1" applyAlignment="1">
      <alignment horizontal="right"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 horizontal="right"/>
    </xf>
    <xf numFmtId="1" fontId="20" fillId="0" borderId="12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 quotePrefix="1">
      <alignment horizontal="center"/>
    </xf>
    <xf numFmtId="1" fontId="20" fillId="0" borderId="9" xfId="0" applyNumberFormat="1" applyFont="1" applyBorder="1" applyAlignment="1" quotePrefix="1">
      <alignment horizontal="center"/>
    </xf>
    <xf numFmtId="3" fontId="20" fillId="0" borderId="14" xfId="0" applyNumberFormat="1" applyFont="1" applyBorder="1" applyAlignment="1" quotePrefix="1">
      <alignment horizontal="right"/>
    </xf>
    <xf numFmtId="1" fontId="18" fillId="0" borderId="0" xfId="0" applyNumberFormat="1" applyFont="1" applyAlignment="1">
      <alignment horizontal="center"/>
    </xf>
    <xf numFmtId="0" fontId="19" fillId="2" borderId="15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3" fontId="19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3" fontId="19" fillId="0" borderId="2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3" fontId="19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3" fontId="19" fillId="0" borderId="24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9" fillId="2" borderId="19" xfId="0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8" xfId="0" applyFont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7" xfId="0" applyFont="1" applyBorder="1" applyAlignment="1">
      <alignment/>
    </xf>
    <xf numFmtId="0" fontId="19" fillId="0" borderId="29" xfId="0" applyFont="1" applyBorder="1" applyAlignment="1">
      <alignment horizontal="center"/>
    </xf>
    <xf numFmtId="3" fontId="19" fillId="0" borderId="29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19" fillId="0" borderId="1" xfId="0" applyNumberFormat="1" applyFont="1" applyBorder="1" applyAlignment="1">
      <alignment/>
    </xf>
    <xf numFmtId="0" fontId="19" fillId="0" borderId="32" xfId="0" applyFont="1" applyBorder="1" applyAlignment="1">
      <alignment/>
    </xf>
    <xf numFmtId="3" fontId="19" fillId="0" borderId="3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21" fillId="0" borderId="7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9" fillId="2" borderId="8" xfId="0" applyFont="1" applyFill="1" applyBorder="1" applyAlignment="1">
      <alignment/>
    </xf>
    <xf numFmtId="0" fontId="19" fillId="0" borderId="34" xfId="0" applyFont="1" applyBorder="1" applyAlignment="1">
      <alignment horizontal="center"/>
    </xf>
    <xf numFmtId="3" fontId="13" fillId="0" borderId="34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6" xfId="0" applyFont="1" applyBorder="1" applyAlignment="1">
      <alignment horizontal="center"/>
    </xf>
    <xf numFmtId="3" fontId="13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8" xfId="0" applyFont="1" applyBorder="1" applyAlignment="1">
      <alignment horizontal="center"/>
    </xf>
    <xf numFmtId="3" fontId="19" fillId="0" borderId="38" xfId="0" applyNumberFormat="1" applyFont="1" applyBorder="1" applyAlignment="1">
      <alignment/>
    </xf>
    <xf numFmtId="3" fontId="19" fillId="0" borderId="38" xfId="0" applyNumberFormat="1" applyFont="1" applyBorder="1" applyAlignment="1">
      <alignment horizontal="right"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41" xfId="0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3" fontId="19" fillId="0" borderId="42" xfId="0" applyNumberFormat="1" applyFont="1" applyBorder="1" applyAlignment="1">
      <alignment/>
    </xf>
    <xf numFmtId="3" fontId="19" fillId="0" borderId="42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21" fillId="0" borderId="43" xfId="0" applyNumberFormat="1" applyFont="1" applyBorder="1" applyAlignment="1">
      <alignment horizontal="right"/>
    </xf>
    <xf numFmtId="0" fontId="21" fillId="0" borderId="44" xfId="0" applyFont="1" applyBorder="1" applyAlignment="1">
      <alignment/>
    </xf>
    <xf numFmtId="3" fontId="19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right"/>
    </xf>
    <xf numFmtId="3" fontId="19" fillId="0" borderId="36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0" fontId="19" fillId="2" borderId="47" xfId="0" applyFont="1" applyFill="1" applyBorder="1" applyAlignment="1">
      <alignment/>
    </xf>
    <xf numFmtId="3" fontId="13" fillId="0" borderId="48" xfId="0" applyNumberFormat="1" applyFont="1" applyBorder="1" applyAlignment="1">
      <alignment/>
    </xf>
    <xf numFmtId="0" fontId="19" fillId="0" borderId="49" xfId="0" applyFont="1" applyBorder="1" applyAlignment="1">
      <alignment/>
    </xf>
    <xf numFmtId="0" fontId="19" fillId="0" borderId="47" xfId="0" applyFont="1" applyBorder="1" applyAlignment="1">
      <alignment/>
    </xf>
    <xf numFmtId="3" fontId="19" fillId="0" borderId="50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3" fontId="19" fillId="0" borderId="51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3" fontId="21" fillId="0" borderId="53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2" borderId="45" xfId="0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" fontId="13" fillId="0" borderId="7" xfId="0" applyNumberFormat="1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4" fontId="12" fillId="0" borderId="54" xfId="0" applyNumberFormat="1" applyFont="1" applyBorder="1" applyAlignment="1">
      <alignment horizontal="left"/>
    </xf>
    <xf numFmtId="169" fontId="19" fillId="0" borderId="7" xfId="0" applyNumberFormat="1" applyFont="1" applyFill="1" applyBorder="1" applyAlignment="1">
      <alignment horizontal="left"/>
    </xf>
    <xf numFmtId="4" fontId="12" fillId="0" borderId="31" xfId="0" applyNumberFormat="1" applyFont="1" applyBorder="1" applyAlignment="1">
      <alignment horizontal="left"/>
    </xf>
    <xf numFmtId="4" fontId="12" fillId="0" borderId="3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4" fontId="13" fillId="0" borderId="55" xfId="0" applyNumberFormat="1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4" fontId="12" fillId="0" borderId="11" xfId="0" applyNumberFormat="1" applyFont="1" applyBorder="1" applyAlignment="1">
      <alignment horizontal="left"/>
    </xf>
    <xf numFmtId="169" fontId="19" fillId="0" borderId="55" xfId="0" applyNumberFormat="1" applyFont="1" applyFill="1" applyBorder="1" applyAlignment="1">
      <alignment horizontal="left"/>
    </xf>
    <xf numFmtId="4" fontId="12" fillId="0" borderId="10" xfId="0" applyNumberFormat="1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21" fillId="0" borderId="55" xfId="0" applyNumberFormat="1" applyFont="1" applyBorder="1" applyAlignment="1">
      <alignment horizontal="right"/>
    </xf>
    <xf numFmtId="0" fontId="19" fillId="2" borderId="28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 horizontal="justify"/>
    </xf>
    <xf numFmtId="49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11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5" fillId="0" borderId="0" xfId="0" applyFill="1" applyAlignment="1">
      <alignment/>
    </xf>
    <xf numFmtId="0" fontId="25" fillId="0" borderId="0" xfId="0" applyFill="1" applyAlignment="1">
      <alignment horizontal="center"/>
    </xf>
    <xf numFmtId="0" fontId="25" fillId="0" borderId="0" xfId="0" applyFont="1" applyFill="1" applyAlignment="1">
      <alignment/>
    </xf>
    <xf numFmtId="4" fontId="25" fillId="0" borderId="0" xfId="0" applyFill="1" applyAlignment="1">
      <alignment horizontal="right"/>
    </xf>
    <xf numFmtId="0" fontId="26" fillId="0" borderId="0" xfId="0" applyFont="1" applyFill="1" applyAlignment="1">
      <alignment/>
    </xf>
    <xf numFmtId="4" fontId="26" fillId="0" borderId="0" xfId="0" applyFill="1" applyAlignment="1">
      <alignment/>
    </xf>
    <xf numFmtId="4" fontId="11" fillId="0" borderId="0" xfId="0" applyFont="1" applyFill="1" applyAlignment="1">
      <alignment horizontal="right"/>
    </xf>
    <xf numFmtId="4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right"/>
    </xf>
    <xf numFmtId="4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206</xdr:row>
      <xdr:rowOff>85725</xdr:rowOff>
    </xdr:from>
    <xdr:to>
      <xdr:col>19</xdr:col>
      <xdr:colOff>0</xdr:colOff>
      <xdr:row>206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25175" y="2725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160</xdr:row>
      <xdr:rowOff>85725</xdr:rowOff>
    </xdr:from>
    <xdr:to>
      <xdr:col>19</xdr:col>
      <xdr:colOff>0</xdr:colOff>
      <xdr:row>195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25175" y="20478750"/>
          <a:ext cx="0" cy="503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207</xdr:row>
      <xdr:rowOff>76200</xdr:rowOff>
    </xdr:from>
    <xdr:to>
      <xdr:col>17</xdr:col>
      <xdr:colOff>609600</xdr:colOff>
      <xdr:row>207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29775" y="27374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123825</xdr:rowOff>
    </xdr:from>
    <xdr:to>
      <xdr:col>19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10925175" y="31432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workbookViewId="0" topLeftCell="A1">
      <selection activeCell="G249" sqref="G249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7.625" style="3" customWidth="1"/>
    <col min="4" max="4" width="8.75390625" style="3" customWidth="1"/>
    <col min="5" max="5" width="13.875" style="5" customWidth="1"/>
    <col min="6" max="6" width="17.375" style="213" customWidth="1"/>
    <col min="7" max="8" width="9.125" style="211" customWidth="1"/>
    <col min="9" max="16384" width="9.125" style="3" customWidth="1"/>
  </cols>
  <sheetData>
    <row r="1" ht="12.75">
      <c r="C1" s="2"/>
    </row>
    <row r="3" spans="3:5" ht="16.5" customHeight="1">
      <c r="C3" s="13" t="s">
        <v>277</v>
      </c>
      <c r="E3" s="3"/>
    </row>
    <row r="4" spans="2:5" ht="16.5" customHeight="1">
      <c r="B4" s="14"/>
      <c r="C4" s="13" t="s">
        <v>15</v>
      </c>
      <c r="E4" s="3"/>
    </row>
    <row r="5" ht="16.5" customHeight="1">
      <c r="C5" s="13" t="s">
        <v>276</v>
      </c>
    </row>
    <row r="6" ht="13.5" customHeight="1">
      <c r="C6" s="13"/>
    </row>
    <row r="7" spans="1:8" s="17" customFormat="1" ht="15.75">
      <c r="A7" s="15" t="s">
        <v>201</v>
      </c>
      <c r="B7" s="16"/>
      <c r="E7" s="18"/>
      <c r="F7" s="214"/>
      <c r="G7" s="212"/>
      <c r="H7" s="212"/>
    </row>
    <row r="8" spans="2:8" s="17" customFormat="1" ht="13.5" customHeight="1">
      <c r="B8" s="16"/>
      <c r="E8" s="18"/>
      <c r="F8" s="214"/>
      <c r="G8" s="212"/>
      <c r="H8" s="212"/>
    </row>
    <row r="9" ht="12.75">
      <c r="B9" s="1" t="s">
        <v>14</v>
      </c>
    </row>
    <row r="10" ht="12.75">
      <c r="A10" s="3" t="s">
        <v>272</v>
      </c>
    </row>
    <row r="11" ht="12.75">
      <c r="A11" s="3" t="s">
        <v>224</v>
      </c>
    </row>
    <row r="12" ht="12.75">
      <c r="A12" s="3" t="s">
        <v>212</v>
      </c>
    </row>
    <row r="14" ht="13.5" customHeight="1">
      <c r="C14" s="19" t="s">
        <v>0</v>
      </c>
    </row>
    <row r="15" spans="1:3" ht="12.75" customHeight="1">
      <c r="A15" s="1"/>
      <c r="B15" s="2"/>
      <c r="C15" s="19"/>
    </row>
    <row r="16" spans="1:8" s="20" customFormat="1" ht="17.25" customHeight="1">
      <c r="A16" s="20" t="s">
        <v>16</v>
      </c>
      <c r="B16" s="21"/>
      <c r="C16" s="22"/>
      <c r="E16" s="23"/>
      <c r="F16" s="213"/>
      <c r="G16" s="211"/>
      <c r="H16" s="211"/>
    </row>
    <row r="17" ht="13.5" customHeight="1">
      <c r="C17" s="19"/>
    </row>
    <row r="18" spans="1:5" ht="13.5" customHeight="1">
      <c r="A18" s="6" t="s">
        <v>1</v>
      </c>
      <c r="B18" s="7" t="s">
        <v>127</v>
      </c>
      <c r="C18" s="6" t="s">
        <v>135</v>
      </c>
      <c r="D18" s="6" t="s">
        <v>2</v>
      </c>
      <c r="E18" s="8">
        <f>E19</f>
        <v>3550</v>
      </c>
    </row>
    <row r="19" spans="1:5" ht="13.5" customHeight="1">
      <c r="A19" s="9" t="s">
        <v>3</v>
      </c>
      <c r="B19" s="10" t="s">
        <v>128</v>
      </c>
      <c r="C19" s="9" t="s">
        <v>136</v>
      </c>
      <c r="D19" s="9" t="s">
        <v>2</v>
      </c>
      <c r="E19" s="11">
        <f>SUM(E20:E21)</f>
        <v>3550</v>
      </c>
    </row>
    <row r="20" spans="1:5" ht="13.5" customHeight="1">
      <c r="A20" s="1" t="s">
        <v>4</v>
      </c>
      <c r="B20" s="4" t="s">
        <v>129</v>
      </c>
      <c r="C20" s="3" t="s">
        <v>139</v>
      </c>
      <c r="D20" s="3" t="s">
        <v>2</v>
      </c>
      <c r="E20" s="5">
        <v>3400</v>
      </c>
    </row>
    <row r="21" spans="1:5" ht="13.5" customHeight="1">
      <c r="A21" s="1" t="s">
        <v>4</v>
      </c>
      <c r="B21" s="4" t="s">
        <v>150</v>
      </c>
      <c r="C21" s="3" t="s">
        <v>151</v>
      </c>
      <c r="D21" s="3" t="s">
        <v>2</v>
      </c>
      <c r="E21" s="5">
        <v>150</v>
      </c>
    </row>
    <row r="22" spans="1:2" ht="13.5" customHeight="1">
      <c r="A22" s="1"/>
      <c r="B22" s="4"/>
    </row>
    <row r="23" spans="1:5" ht="13.5" customHeight="1">
      <c r="A23" s="6" t="s">
        <v>1</v>
      </c>
      <c r="B23" s="7" t="s">
        <v>153</v>
      </c>
      <c r="C23" s="6" t="s">
        <v>156</v>
      </c>
      <c r="D23" s="6" t="s">
        <v>2</v>
      </c>
      <c r="E23" s="8">
        <f>E24</f>
        <v>9000</v>
      </c>
    </row>
    <row r="24" spans="1:5" ht="13.5" customHeight="1">
      <c r="A24" s="9" t="s">
        <v>3</v>
      </c>
      <c r="B24" s="10" t="s">
        <v>155</v>
      </c>
      <c r="C24" s="9" t="s">
        <v>145</v>
      </c>
      <c r="D24" s="9" t="s">
        <v>2</v>
      </c>
      <c r="E24" s="11">
        <f>SUM(E25:E25)</f>
        <v>9000</v>
      </c>
    </row>
    <row r="25" spans="1:5" ht="13.5" customHeight="1">
      <c r="A25" s="1" t="s">
        <v>4</v>
      </c>
      <c r="B25" s="4" t="s">
        <v>154</v>
      </c>
      <c r="C25" s="3" t="s">
        <v>140</v>
      </c>
      <c r="D25" s="3" t="s">
        <v>2</v>
      </c>
      <c r="E25" s="5">
        <f>2250+6750</f>
        <v>9000</v>
      </c>
    </row>
    <row r="26" spans="1:3" ht="13.5" customHeight="1">
      <c r="A26" s="1"/>
      <c r="B26" s="4"/>
      <c r="C26" s="3" t="s">
        <v>141</v>
      </c>
    </row>
    <row r="27" spans="1:3" ht="13.5" customHeight="1">
      <c r="A27" s="1"/>
      <c r="B27" s="4"/>
      <c r="C27" s="3" t="s">
        <v>142</v>
      </c>
    </row>
    <row r="28" spans="1:2" ht="13.5" customHeight="1">
      <c r="A28" s="1"/>
      <c r="B28" s="4"/>
    </row>
    <row r="29" spans="1:5" ht="13.5" customHeight="1">
      <c r="A29" s="6" t="s">
        <v>1</v>
      </c>
      <c r="B29" s="7" t="s">
        <v>148</v>
      </c>
      <c r="C29" s="6" t="s">
        <v>149</v>
      </c>
      <c r="D29" s="6" t="s">
        <v>2</v>
      </c>
      <c r="E29" s="8">
        <f>E30</f>
        <v>542966</v>
      </c>
    </row>
    <row r="30" spans="1:5" ht="13.5" customHeight="1">
      <c r="A30" s="9" t="s">
        <v>3</v>
      </c>
      <c r="B30" s="10" t="s">
        <v>189</v>
      </c>
      <c r="C30" s="9" t="s">
        <v>192</v>
      </c>
      <c r="D30" s="9" t="s">
        <v>2</v>
      </c>
      <c r="E30" s="11">
        <f>SUM(E32:E32)</f>
        <v>542966</v>
      </c>
    </row>
    <row r="31" spans="1:5" ht="13.5" customHeight="1">
      <c r="A31" s="9"/>
      <c r="B31" s="10"/>
      <c r="C31" s="9" t="s">
        <v>193</v>
      </c>
      <c r="D31" s="9"/>
      <c r="E31" s="11"/>
    </row>
    <row r="32" spans="1:5" ht="13.5" customHeight="1">
      <c r="A32" s="1" t="s">
        <v>4</v>
      </c>
      <c r="B32" s="4" t="s">
        <v>190</v>
      </c>
      <c r="C32" s="3" t="s">
        <v>191</v>
      </c>
      <c r="D32" s="3" t="s">
        <v>2</v>
      </c>
      <c r="E32" s="5">
        <f>12185+530781</f>
        <v>542966</v>
      </c>
    </row>
    <row r="33" spans="1:2" ht="13.5" customHeight="1">
      <c r="A33" s="1"/>
      <c r="B33" s="4"/>
    </row>
    <row r="34" spans="1:5" ht="13.5" customHeight="1">
      <c r="A34" s="6" t="s">
        <v>1</v>
      </c>
      <c r="B34" s="7" t="s">
        <v>162</v>
      </c>
      <c r="C34" s="6" t="s">
        <v>164</v>
      </c>
      <c r="D34" s="6" t="s">
        <v>2</v>
      </c>
      <c r="E34" s="8">
        <f>E35+E40</f>
        <v>13532</v>
      </c>
    </row>
    <row r="35" spans="1:5" ht="13.5" customHeight="1">
      <c r="A35" s="9" t="s">
        <v>3</v>
      </c>
      <c r="B35" s="10" t="s">
        <v>163</v>
      </c>
      <c r="C35" s="9" t="s">
        <v>165</v>
      </c>
      <c r="D35" s="9" t="s">
        <v>2</v>
      </c>
      <c r="E35" s="11">
        <f>SUM(E36:E36)</f>
        <v>2194</v>
      </c>
    </row>
    <row r="36" spans="1:5" ht="13.5" customHeight="1">
      <c r="A36" s="1" t="s">
        <v>4</v>
      </c>
      <c r="B36" s="4" t="s">
        <v>202</v>
      </c>
      <c r="C36" s="3" t="s">
        <v>203</v>
      </c>
      <c r="D36" s="3" t="s">
        <v>2</v>
      </c>
      <c r="E36" s="5">
        <v>2194</v>
      </c>
    </row>
    <row r="37" spans="1:3" ht="13.5" customHeight="1">
      <c r="A37" s="1"/>
      <c r="B37" s="4"/>
      <c r="C37" s="3" t="s">
        <v>204</v>
      </c>
    </row>
    <row r="38" spans="1:3" ht="13.5" customHeight="1">
      <c r="A38" s="1"/>
      <c r="B38" s="4"/>
      <c r="C38" s="3" t="s">
        <v>205</v>
      </c>
    </row>
    <row r="39" spans="1:3" ht="13.5" customHeight="1">
      <c r="A39" s="1"/>
      <c r="B39" s="4"/>
      <c r="C39" s="3" t="s">
        <v>206</v>
      </c>
    </row>
    <row r="40" spans="1:5" ht="13.5" customHeight="1">
      <c r="A40" s="9" t="s">
        <v>3</v>
      </c>
      <c r="B40" s="10" t="s">
        <v>166</v>
      </c>
      <c r="C40" s="9" t="s">
        <v>167</v>
      </c>
      <c r="D40" s="9" t="s">
        <v>2</v>
      </c>
      <c r="E40" s="11">
        <f>SUM(E41:E44)</f>
        <v>11338</v>
      </c>
    </row>
    <row r="41" spans="1:5" ht="13.5" customHeight="1">
      <c r="A41" s="1" t="s">
        <v>4</v>
      </c>
      <c r="B41" s="4" t="s">
        <v>129</v>
      </c>
      <c r="C41" s="3" t="s">
        <v>139</v>
      </c>
      <c r="D41" s="3" t="s">
        <v>2</v>
      </c>
      <c r="E41" s="5">
        <f>600+2000</f>
        <v>2600</v>
      </c>
    </row>
    <row r="42" spans="1:5" ht="13.5" customHeight="1">
      <c r="A42" s="1" t="s">
        <v>4</v>
      </c>
      <c r="B42" s="4" t="s">
        <v>230</v>
      </c>
      <c r="C42" s="3" t="s">
        <v>231</v>
      </c>
      <c r="D42" s="3" t="s">
        <v>2</v>
      </c>
      <c r="E42" s="5">
        <v>1025</v>
      </c>
    </row>
    <row r="43" spans="1:5" ht="13.5" customHeight="1">
      <c r="A43" s="1" t="s">
        <v>4</v>
      </c>
      <c r="B43" s="4" t="s">
        <v>150</v>
      </c>
      <c r="C43" s="3" t="s">
        <v>151</v>
      </c>
      <c r="D43" s="3" t="s">
        <v>2</v>
      </c>
      <c r="E43" s="5">
        <v>234</v>
      </c>
    </row>
    <row r="44" spans="1:5" ht="13.5" customHeight="1">
      <c r="A44" s="216" t="s">
        <v>218</v>
      </c>
      <c r="B44" s="217">
        <v>2700</v>
      </c>
      <c r="C44" s="3" t="s">
        <v>140</v>
      </c>
      <c r="D44" s="218" t="s">
        <v>2</v>
      </c>
      <c r="E44" s="5">
        <v>7479</v>
      </c>
    </row>
    <row r="45" spans="1:4" ht="13.5" customHeight="1">
      <c r="A45" s="216"/>
      <c r="B45" s="218"/>
      <c r="C45" s="3" t="s">
        <v>141</v>
      </c>
      <c r="D45" s="218"/>
    </row>
    <row r="46" spans="1:4" ht="13.5" customHeight="1">
      <c r="A46" s="219"/>
      <c r="B46" s="220"/>
      <c r="C46" s="3" t="s">
        <v>142</v>
      </c>
      <c r="D46" s="219"/>
    </row>
    <row r="47" spans="1:2" ht="13.5" customHeight="1">
      <c r="A47" s="1"/>
      <c r="B47" s="4"/>
    </row>
    <row r="48" spans="1:5" ht="13.5" customHeight="1">
      <c r="A48" s="219" t="s">
        <v>1</v>
      </c>
      <c r="B48" s="220">
        <v>852</v>
      </c>
      <c r="C48" s="221" t="s">
        <v>214</v>
      </c>
      <c r="D48" s="219" t="s">
        <v>2</v>
      </c>
      <c r="E48" s="222">
        <f>E49</f>
        <v>4693</v>
      </c>
    </row>
    <row r="49" spans="1:5" ht="13.5" customHeight="1">
      <c r="A49" s="223" t="s">
        <v>3</v>
      </c>
      <c r="B49" s="223">
        <v>85201</v>
      </c>
      <c r="C49" s="223" t="s">
        <v>228</v>
      </c>
      <c r="D49" s="223" t="s">
        <v>2</v>
      </c>
      <c r="E49" s="224">
        <f>SUM(E50:E50)</f>
        <v>4693</v>
      </c>
    </row>
    <row r="50" spans="1:5" ht="13.5" customHeight="1">
      <c r="A50" s="216" t="s">
        <v>218</v>
      </c>
      <c r="B50" s="217">
        <v>2700</v>
      </c>
      <c r="C50" s="3" t="s">
        <v>140</v>
      </c>
      <c r="D50" s="218" t="s">
        <v>2</v>
      </c>
      <c r="E50" s="225">
        <f>4653+40</f>
        <v>4693</v>
      </c>
    </row>
    <row r="51" spans="1:5" ht="13.5" customHeight="1">
      <c r="A51" s="216"/>
      <c r="B51" s="218"/>
      <c r="C51" s="3" t="s">
        <v>141</v>
      </c>
      <c r="D51" s="218"/>
      <c r="E51" s="225"/>
    </row>
    <row r="52" spans="1:5" ht="13.5" customHeight="1">
      <c r="A52" s="219"/>
      <c r="B52" s="220"/>
      <c r="C52" s="3" t="s">
        <v>142</v>
      </c>
      <c r="D52" s="219"/>
      <c r="E52" s="222"/>
    </row>
    <row r="53" spans="1:5" ht="13.5" customHeight="1">
      <c r="A53" s="219"/>
      <c r="B53" s="220"/>
      <c r="D53" s="219"/>
      <c r="E53" s="222"/>
    </row>
    <row r="54" spans="1:5" ht="13.5" customHeight="1">
      <c r="A54" s="6" t="s">
        <v>1</v>
      </c>
      <c r="B54" s="7" t="s">
        <v>239</v>
      </c>
      <c r="C54" s="6" t="s">
        <v>219</v>
      </c>
      <c r="D54" s="6" t="s">
        <v>2</v>
      </c>
      <c r="E54" s="8">
        <f>E55</f>
        <v>79</v>
      </c>
    </row>
    <row r="55" spans="1:5" ht="13.5" customHeight="1">
      <c r="A55" s="9" t="s">
        <v>3</v>
      </c>
      <c r="B55" s="10" t="s">
        <v>226</v>
      </c>
      <c r="C55" s="9" t="s">
        <v>225</v>
      </c>
      <c r="D55" s="9" t="s">
        <v>2</v>
      </c>
      <c r="E55" s="11">
        <f>SUM(E56:E56)</f>
        <v>79</v>
      </c>
    </row>
    <row r="56" spans="1:5" ht="13.5" customHeight="1">
      <c r="A56" s="216" t="s">
        <v>218</v>
      </c>
      <c r="B56" s="4" t="s">
        <v>278</v>
      </c>
      <c r="C56" s="3" t="s">
        <v>279</v>
      </c>
      <c r="D56" s="3" t="s">
        <v>2</v>
      </c>
      <c r="E56" s="5">
        <v>79</v>
      </c>
    </row>
    <row r="57" spans="1:5" ht="13.5" customHeight="1">
      <c r="A57" s="219"/>
      <c r="B57" s="220"/>
      <c r="D57" s="219"/>
      <c r="E57" s="222"/>
    </row>
    <row r="58" spans="1:5" ht="13.5" customHeight="1">
      <c r="A58" s="219" t="s">
        <v>1</v>
      </c>
      <c r="B58" s="220">
        <v>854</v>
      </c>
      <c r="C58" s="221" t="s">
        <v>147</v>
      </c>
      <c r="D58" s="219" t="s">
        <v>2</v>
      </c>
      <c r="E58" s="222">
        <f>E59+E68</f>
        <v>94143</v>
      </c>
    </row>
    <row r="59" spans="1:5" ht="13.5" customHeight="1">
      <c r="A59" s="223" t="s">
        <v>3</v>
      </c>
      <c r="B59" s="223">
        <v>85403</v>
      </c>
      <c r="C59" s="223" t="s">
        <v>179</v>
      </c>
      <c r="D59" s="223" t="s">
        <v>2</v>
      </c>
      <c r="E59" s="224">
        <f>SUM(E60:E65)</f>
        <v>91243</v>
      </c>
    </row>
    <row r="60" spans="1:5" ht="13.5" customHeight="1">
      <c r="A60" s="1" t="s">
        <v>4</v>
      </c>
      <c r="B60" s="4" t="s">
        <v>202</v>
      </c>
      <c r="C60" s="3" t="s">
        <v>203</v>
      </c>
      <c r="D60" s="3" t="s">
        <v>2</v>
      </c>
      <c r="E60" s="226">
        <v>1072</v>
      </c>
    </row>
    <row r="61" spans="1:5" ht="13.5" customHeight="1">
      <c r="A61" s="1"/>
      <c r="B61" s="4"/>
      <c r="C61" s="3" t="s">
        <v>204</v>
      </c>
      <c r="E61" s="224"/>
    </row>
    <row r="62" spans="2:5" ht="13.5" customHeight="1">
      <c r="B62" s="4"/>
      <c r="C62" s="3" t="s">
        <v>205</v>
      </c>
      <c r="E62" s="224"/>
    </row>
    <row r="63" spans="2:5" ht="13.5" customHeight="1">
      <c r="B63" s="4"/>
      <c r="C63" s="3" t="s">
        <v>206</v>
      </c>
      <c r="E63" s="224"/>
    </row>
    <row r="64" spans="1:5" ht="13.5" customHeight="1">
      <c r="A64" s="1" t="s">
        <v>4</v>
      </c>
      <c r="B64" s="4" t="s">
        <v>150</v>
      </c>
      <c r="C64" s="3" t="s">
        <v>151</v>
      </c>
      <c r="D64" s="218" t="s">
        <v>2</v>
      </c>
      <c r="E64" s="225">
        <v>300</v>
      </c>
    </row>
    <row r="65" spans="1:5" ht="13.5" customHeight="1">
      <c r="A65" s="216" t="s">
        <v>218</v>
      </c>
      <c r="B65" s="227" t="s">
        <v>234</v>
      </c>
      <c r="C65" s="3" t="s">
        <v>235</v>
      </c>
      <c r="D65" s="218" t="s">
        <v>2</v>
      </c>
      <c r="E65" s="225">
        <f>94650-4779</f>
        <v>89871</v>
      </c>
    </row>
    <row r="66" spans="1:5" ht="13.5" customHeight="1">
      <c r="A66" s="216"/>
      <c r="B66" s="228"/>
      <c r="C66" s="3" t="s">
        <v>236</v>
      </c>
      <c r="D66" s="218"/>
      <c r="E66" s="225"/>
    </row>
    <row r="67" spans="1:5" ht="13.5" customHeight="1">
      <c r="A67" s="216"/>
      <c r="B67" s="228"/>
      <c r="C67" s="3" t="s">
        <v>237</v>
      </c>
      <c r="D67" s="218"/>
      <c r="E67" s="225"/>
    </row>
    <row r="68" spans="1:5" ht="13.5" customHeight="1">
      <c r="A68" s="223" t="s">
        <v>3</v>
      </c>
      <c r="B68" s="223">
        <v>85410</v>
      </c>
      <c r="C68" s="223" t="s">
        <v>182</v>
      </c>
      <c r="D68" s="223" t="s">
        <v>2</v>
      </c>
      <c r="E68" s="224">
        <f>SUM(E69:E69)</f>
        <v>2900</v>
      </c>
    </row>
    <row r="69" spans="1:5" ht="13.5" customHeight="1">
      <c r="A69" s="216" t="s">
        <v>218</v>
      </c>
      <c r="B69" s="227" t="s">
        <v>130</v>
      </c>
      <c r="C69" s="3" t="s">
        <v>140</v>
      </c>
      <c r="D69" s="218" t="s">
        <v>2</v>
      </c>
      <c r="E69" s="225">
        <v>2900</v>
      </c>
    </row>
    <row r="70" spans="1:5" ht="13.5" customHeight="1">
      <c r="A70" s="216"/>
      <c r="B70" s="228"/>
      <c r="C70" s="3" t="s">
        <v>141</v>
      </c>
      <c r="D70" s="218"/>
      <c r="E70" s="225"/>
    </row>
    <row r="71" spans="1:5" ht="13.5" customHeight="1">
      <c r="A71" s="216"/>
      <c r="B71" s="228"/>
      <c r="C71" s="3" t="s">
        <v>142</v>
      </c>
      <c r="D71" s="218"/>
      <c r="E71" s="225"/>
    </row>
    <row r="72" spans="1:2" ht="13.5" customHeight="1">
      <c r="A72" s="1"/>
      <c r="B72" s="4"/>
    </row>
    <row r="73" ht="13.5" customHeight="1">
      <c r="C73" s="25" t="s">
        <v>134</v>
      </c>
    </row>
    <row r="74" ht="13.5" customHeight="1">
      <c r="C74" s="25"/>
    </row>
    <row r="75" spans="1:3" ht="17.25" customHeight="1">
      <c r="A75" s="20" t="s">
        <v>207</v>
      </c>
      <c r="B75" s="21"/>
      <c r="C75" s="22"/>
    </row>
    <row r="76" spans="1:3" ht="13.5" customHeight="1">
      <c r="A76" s="20"/>
      <c r="B76" s="21"/>
      <c r="C76" s="22"/>
    </row>
    <row r="77" spans="1:5" ht="13.5" customHeight="1">
      <c r="A77" s="6" t="s">
        <v>1</v>
      </c>
      <c r="B77" s="7" t="s">
        <v>242</v>
      </c>
      <c r="C77" s="6" t="s">
        <v>243</v>
      </c>
      <c r="D77" s="6" t="s">
        <v>2</v>
      </c>
      <c r="E77" s="8">
        <f>E78</f>
        <v>592</v>
      </c>
    </row>
    <row r="78" spans="1:5" ht="13.5" customHeight="1">
      <c r="A78" s="9" t="s">
        <v>3</v>
      </c>
      <c r="B78" s="10" t="s">
        <v>244</v>
      </c>
      <c r="C78" s="9" t="s">
        <v>245</v>
      </c>
      <c r="D78" s="9" t="s">
        <v>2</v>
      </c>
      <c r="E78" s="11">
        <f>SUM(E79:E79)</f>
        <v>592</v>
      </c>
    </row>
    <row r="79" spans="1:5" ht="13.5" customHeight="1">
      <c r="A79" s="216" t="s">
        <v>218</v>
      </c>
      <c r="B79" s="227" t="s">
        <v>246</v>
      </c>
      <c r="C79" s="3" t="s">
        <v>247</v>
      </c>
      <c r="D79" s="218" t="s">
        <v>2</v>
      </c>
      <c r="E79" s="5">
        <v>592</v>
      </c>
    </row>
    <row r="80" spans="1:3" ht="13.5" customHeight="1">
      <c r="A80" s="20"/>
      <c r="B80" s="21"/>
      <c r="C80" s="210" t="s">
        <v>248</v>
      </c>
    </row>
    <row r="81" spans="1:3" ht="13.5" customHeight="1">
      <c r="A81" s="20"/>
      <c r="B81" s="21"/>
      <c r="C81" s="210" t="s">
        <v>249</v>
      </c>
    </row>
    <row r="82" ht="13.5" customHeight="1">
      <c r="C82" s="209"/>
    </row>
    <row r="83" spans="1:5" ht="13.5" customHeight="1">
      <c r="A83" s="6" t="s">
        <v>1</v>
      </c>
      <c r="B83" s="7" t="s">
        <v>127</v>
      </c>
      <c r="C83" s="6" t="s">
        <v>135</v>
      </c>
      <c r="D83" s="6" t="s">
        <v>2</v>
      </c>
      <c r="E83" s="8">
        <f>E84</f>
        <v>4802</v>
      </c>
    </row>
    <row r="84" spans="1:5" ht="13.5" customHeight="1">
      <c r="A84" s="9" t="s">
        <v>3</v>
      </c>
      <c r="B84" s="10" t="s">
        <v>128</v>
      </c>
      <c r="C84" s="9" t="s">
        <v>136</v>
      </c>
      <c r="D84" s="9" t="s">
        <v>2</v>
      </c>
      <c r="E84" s="11">
        <f>SUM(E85:E85)</f>
        <v>4802</v>
      </c>
    </row>
    <row r="85" spans="1:5" ht="13.5" customHeight="1">
      <c r="A85" s="216" t="s">
        <v>218</v>
      </c>
      <c r="B85" s="227" t="s">
        <v>130</v>
      </c>
      <c r="C85" s="3" t="s">
        <v>140</v>
      </c>
      <c r="D85" s="218" t="s">
        <v>2</v>
      </c>
      <c r="E85" s="5">
        <v>4802</v>
      </c>
    </row>
    <row r="86" spans="1:5" ht="13.5" customHeight="1">
      <c r="A86" s="216"/>
      <c r="B86" s="228"/>
      <c r="C86" s="3" t="s">
        <v>141</v>
      </c>
      <c r="D86" s="218"/>
      <c r="E86" s="11"/>
    </row>
    <row r="87" spans="1:5" ht="13.5" customHeight="1">
      <c r="A87" s="216"/>
      <c r="B87" s="228"/>
      <c r="C87" s="3" t="s">
        <v>142</v>
      </c>
      <c r="D87" s="218"/>
      <c r="E87" s="11"/>
    </row>
    <row r="88" ht="13.5" customHeight="1">
      <c r="C88" s="25"/>
    </row>
    <row r="89" spans="1:5" ht="13.5" customHeight="1">
      <c r="A89" s="6" t="s">
        <v>1</v>
      </c>
      <c r="B89" s="7" t="s">
        <v>162</v>
      </c>
      <c r="C89" s="6" t="s">
        <v>164</v>
      </c>
      <c r="D89" s="6" t="s">
        <v>2</v>
      </c>
      <c r="E89" s="8">
        <f>E90</f>
        <v>11203</v>
      </c>
    </row>
    <row r="90" spans="1:5" ht="13.5" customHeight="1">
      <c r="A90" s="9" t="s">
        <v>3</v>
      </c>
      <c r="B90" s="10" t="s">
        <v>166</v>
      </c>
      <c r="C90" s="9" t="s">
        <v>167</v>
      </c>
      <c r="D90" s="9" t="s">
        <v>2</v>
      </c>
      <c r="E90" s="11">
        <f>SUM(E91:E94)</f>
        <v>11203</v>
      </c>
    </row>
    <row r="91" spans="1:5" ht="13.5" customHeight="1">
      <c r="A91" s="1" t="s">
        <v>4</v>
      </c>
      <c r="B91" s="4" t="s">
        <v>202</v>
      </c>
      <c r="C91" s="3" t="s">
        <v>203</v>
      </c>
      <c r="D91" s="3" t="s">
        <v>2</v>
      </c>
      <c r="E91" s="5">
        <f>11203</f>
        <v>11203</v>
      </c>
    </row>
    <row r="92" spans="1:3" ht="13.5" customHeight="1">
      <c r="A92" s="1"/>
      <c r="B92" s="4"/>
      <c r="C92" s="3" t="s">
        <v>204</v>
      </c>
    </row>
    <row r="93" spans="2:3" ht="13.5" customHeight="1">
      <c r="B93" s="4"/>
      <c r="C93" s="3" t="s">
        <v>205</v>
      </c>
    </row>
    <row r="94" spans="2:3" ht="13.5" customHeight="1">
      <c r="B94" s="4"/>
      <c r="C94" s="3" t="s">
        <v>206</v>
      </c>
    </row>
    <row r="95" ht="13.5" customHeight="1">
      <c r="C95" s="25"/>
    </row>
    <row r="96" spans="1:5" ht="13.5" customHeight="1">
      <c r="A96" s="219" t="s">
        <v>1</v>
      </c>
      <c r="B96" s="220">
        <v>853</v>
      </c>
      <c r="C96" s="221" t="s">
        <v>219</v>
      </c>
      <c r="D96" s="219" t="s">
        <v>2</v>
      </c>
      <c r="E96" s="222">
        <f>E97</f>
        <v>72381</v>
      </c>
    </row>
    <row r="97" spans="1:5" ht="13.5" customHeight="1">
      <c r="A97" s="223" t="s">
        <v>3</v>
      </c>
      <c r="B97" s="223">
        <v>85333</v>
      </c>
      <c r="C97" s="223" t="s">
        <v>225</v>
      </c>
      <c r="D97" s="223" t="s">
        <v>2</v>
      </c>
      <c r="E97" s="224">
        <f>SUM(E98:E99)</f>
        <v>72381</v>
      </c>
    </row>
    <row r="98" spans="1:5" ht="13.5" customHeight="1">
      <c r="A98" s="216" t="s">
        <v>218</v>
      </c>
      <c r="B98" s="228" t="s">
        <v>150</v>
      </c>
      <c r="C98" s="3" t="s">
        <v>151</v>
      </c>
      <c r="D98" s="218" t="s">
        <v>2</v>
      </c>
      <c r="E98" s="226">
        <v>348</v>
      </c>
    </row>
    <row r="99" spans="1:5" ht="13.5" customHeight="1">
      <c r="A99" s="216" t="s">
        <v>218</v>
      </c>
      <c r="B99" s="228" t="s">
        <v>130</v>
      </c>
      <c r="C99" s="3" t="s">
        <v>140</v>
      </c>
      <c r="D99" s="218" t="s">
        <v>2</v>
      </c>
      <c r="E99" s="225">
        <f>72089-56</f>
        <v>72033</v>
      </c>
    </row>
    <row r="100" spans="1:5" ht="13.5" customHeight="1">
      <c r="A100" s="216"/>
      <c r="B100" s="228"/>
      <c r="C100" s="3" t="s">
        <v>141</v>
      </c>
      <c r="D100" s="218"/>
      <c r="E100" s="225"/>
    </row>
    <row r="101" spans="1:5" ht="13.5" customHeight="1">
      <c r="A101" s="216"/>
      <c r="B101" s="228"/>
      <c r="C101" s="3" t="s">
        <v>142</v>
      </c>
      <c r="D101" s="218"/>
      <c r="E101" s="225"/>
    </row>
    <row r="102" spans="1:2" ht="13.5" customHeight="1">
      <c r="A102" s="1"/>
      <c r="B102" s="4"/>
    </row>
    <row r="103" spans="1:5" ht="13.5" customHeight="1">
      <c r="A103" s="6" t="s">
        <v>1</v>
      </c>
      <c r="B103" s="7" t="s">
        <v>146</v>
      </c>
      <c r="C103" s="6" t="s">
        <v>147</v>
      </c>
      <c r="D103" s="6" t="s">
        <v>2</v>
      </c>
      <c r="E103" s="8">
        <f>E104</f>
        <v>7216</v>
      </c>
    </row>
    <row r="104" spans="1:5" ht="13.5" customHeight="1">
      <c r="A104" s="223" t="s">
        <v>3</v>
      </c>
      <c r="B104" s="223">
        <v>85410</v>
      </c>
      <c r="C104" s="223" t="s">
        <v>182</v>
      </c>
      <c r="D104" s="9" t="s">
        <v>2</v>
      </c>
      <c r="E104" s="11">
        <f>SUM(E105:E105)</f>
        <v>7216</v>
      </c>
    </row>
    <row r="105" spans="1:5" ht="13.5" customHeight="1">
      <c r="A105" s="1" t="s">
        <v>4</v>
      </c>
      <c r="B105" s="4" t="s">
        <v>202</v>
      </c>
      <c r="C105" s="3" t="s">
        <v>203</v>
      </c>
      <c r="D105" s="3" t="s">
        <v>2</v>
      </c>
      <c r="E105" s="5">
        <v>7216</v>
      </c>
    </row>
    <row r="106" spans="1:3" ht="13.5" customHeight="1">
      <c r="A106" s="1"/>
      <c r="B106" s="4"/>
      <c r="C106" s="3" t="s">
        <v>204</v>
      </c>
    </row>
    <row r="107" spans="1:3" ht="13.5" customHeight="1">
      <c r="A107" s="1"/>
      <c r="B107" s="4"/>
      <c r="C107" s="3" t="s">
        <v>205</v>
      </c>
    </row>
    <row r="108" spans="1:3" ht="13.5" customHeight="1">
      <c r="A108" s="1"/>
      <c r="B108" s="4"/>
      <c r="C108" s="3" t="s">
        <v>206</v>
      </c>
    </row>
    <row r="109" spans="1:2" ht="13.5" customHeight="1">
      <c r="A109" s="1"/>
      <c r="B109" s="4"/>
    </row>
    <row r="110" spans="1:3" ht="13.5" customHeight="1">
      <c r="A110" s="1"/>
      <c r="B110" s="4"/>
      <c r="C110" s="25" t="s">
        <v>144</v>
      </c>
    </row>
    <row r="111" spans="2:3" ht="13.5" customHeight="1">
      <c r="B111" s="2"/>
      <c r="C111" s="19"/>
    </row>
    <row r="112" spans="1:8" s="20" customFormat="1" ht="17.25" customHeight="1">
      <c r="A112" s="21" t="s">
        <v>19</v>
      </c>
      <c r="B112" s="22"/>
      <c r="E112" s="23"/>
      <c r="F112" s="213"/>
      <c r="G112" s="211"/>
      <c r="H112" s="211"/>
    </row>
    <row r="113" spans="1:8" s="20" customFormat="1" ht="13.5" customHeight="1">
      <c r="A113" s="21"/>
      <c r="B113" s="22"/>
      <c r="E113" s="23"/>
      <c r="F113" s="213"/>
      <c r="G113" s="211"/>
      <c r="H113" s="211"/>
    </row>
    <row r="114" spans="1:8" s="20" customFormat="1" ht="13.5" customHeight="1">
      <c r="A114" s="6" t="s">
        <v>1</v>
      </c>
      <c r="B114" s="7" t="s">
        <v>127</v>
      </c>
      <c r="C114" s="6" t="s">
        <v>135</v>
      </c>
      <c r="D114" s="6" t="s">
        <v>2</v>
      </c>
      <c r="E114" s="8">
        <f>E115</f>
        <v>3550</v>
      </c>
      <c r="F114" s="213"/>
      <c r="G114" s="211"/>
      <c r="H114" s="211"/>
    </row>
    <row r="115" spans="1:8" s="20" customFormat="1" ht="13.5" customHeight="1">
      <c r="A115" s="9" t="s">
        <v>3</v>
      </c>
      <c r="B115" s="10" t="s">
        <v>128</v>
      </c>
      <c r="C115" s="9" t="s">
        <v>136</v>
      </c>
      <c r="D115" s="9" t="s">
        <v>2</v>
      </c>
      <c r="E115" s="11">
        <f>SUM(E116:E116)</f>
        <v>3550</v>
      </c>
      <c r="F115" s="213"/>
      <c r="G115" s="211"/>
      <c r="H115" s="211"/>
    </row>
    <row r="116" spans="1:8" s="20" customFormat="1" ht="13.5" customHeight="1">
      <c r="A116" s="1" t="s">
        <v>4</v>
      </c>
      <c r="B116" s="4" t="s">
        <v>133</v>
      </c>
      <c r="C116" s="3" t="s">
        <v>137</v>
      </c>
      <c r="D116" s="3" t="s">
        <v>2</v>
      </c>
      <c r="E116" s="5">
        <v>3550</v>
      </c>
      <c r="F116" s="213"/>
      <c r="G116" s="211"/>
      <c r="H116" s="211"/>
    </row>
    <row r="117" spans="1:8" s="20" customFormat="1" ht="13.5" customHeight="1">
      <c r="A117" s="1"/>
      <c r="B117" s="4"/>
      <c r="C117" s="3"/>
      <c r="D117" s="3"/>
      <c r="E117" s="5"/>
      <c r="F117" s="213"/>
      <c r="G117" s="211"/>
      <c r="H117" s="211"/>
    </row>
    <row r="118" spans="1:8" s="20" customFormat="1" ht="13.5" customHeight="1">
      <c r="A118" s="6" t="s">
        <v>1</v>
      </c>
      <c r="B118" s="7" t="s">
        <v>220</v>
      </c>
      <c r="C118" s="6" t="s">
        <v>223</v>
      </c>
      <c r="D118" s="6" t="s">
        <v>2</v>
      </c>
      <c r="E118" s="8">
        <f>E119</f>
        <v>11892</v>
      </c>
      <c r="F118" s="213"/>
      <c r="G118" s="211"/>
      <c r="H118" s="211"/>
    </row>
    <row r="119" spans="1:8" s="20" customFormat="1" ht="13.5" customHeight="1">
      <c r="A119" s="9" t="s">
        <v>3</v>
      </c>
      <c r="B119" s="10" t="s">
        <v>221</v>
      </c>
      <c r="C119" s="9" t="s">
        <v>222</v>
      </c>
      <c r="D119" s="9" t="s">
        <v>2</v>
      </c>
      <c r="E119" s="11">
        <f>SUM(E120:E122)</f>
        <v>11892</v>
      </c>
      <c r="F119" s="213"/>
      <c r="G119" s="211"/>
      <c r="H119" s="211"/>
    </row>
    <row r="120" spans="1:8" s="20" customFormat="1" ht="13.5" customHeight="1">
      <c r="A120" s="1" t="s">
        <v>4</v>
      </c>
      <c r="B120" s="4" t="s">
        <v>133</v>
      </c>
      <c r="C120" s="3" t="s">
        <v>137</v>
      </c>
      <c r="D120" s="3" t="s">
        <v>2</v>
      </c>
      <c r="E120" s="213">
        <v>5000</v>
      </c>
      <c r="F120" s="213"/>
      <c r="G120" s="211"/>
      <c r="H120" s="211"/>
    </row>
    <row r="121" spans="1:8" s="20" customFormat="1" ht="13.5" customHeight="1">
      <c r="A121" s="1" t="s">
        <v>4</v>
      </c>
      <c r="B121" s="4" t="s">
        <v>260</v>
      </c>
      <c r="C121" s="3" t="s">
        <v>151</v>
      </c>
      <c r="D121" s="3" t="s">
        <v>2</v>
      </c>
      <c r="E121" s="5">
        <v>1531</v>
      </c>
      <c r="F121" s="213"/>
      <c r="G121" s="211"/>
      <c r="H121" s="211"/>
    </row>
    <row r="122" spans="1:8" s="20" customFormat="1" ht="13.5" customHeight="1">
      <c r="A122" s="1" t="s">
        <v>4</v>
      </c>
      <c r="B122" s="4" t="s">
        <v>270</v>
      </c>
      <c r="C122" s="3" t="s">
        <v>271</v>
      </c>
      <c r="D122" s="3" t="s">
        <v>2</v>
      </c>
      <c r="E122" s="5">
        <v>5361</v>
      </c>
      <c r="F122" s="213"/>
      <c r="G122" s="211"/>
      <c r="H122" s="211"/>
    </row>
    <row r="123" spans="1:8" s="20" customFormat="1" ht="13.5" customHeight="1">
      <c r="A123" s="1"/>
      <c r="B123" s="4"/>
      <c r="C123" s="3"/>
      <c r="D123" s="3"/>
      <c r="E123" s="5"/>
      <c r="F123" s="213"/>
      <c r="G123" s="211"/>
      <c r="H123" s="211"/>
    </row>
    <row r="124" spans="1:8" s="20" customFormat="1" ht="13.5" customHeight="1">
      <c r="A124" s="6" t="s">
        <v>1</v>
      </c>
      <c r="B124" s="7" t="s">
        <v>153</v>
      </c>
      <c r="C124" s="6" t="s">
        <v>156</v>
      </c>
      <c r="D124" s="6" t="s">
        <v>2</v>
      </c>
      <c r="E124" s="8">
        <f>E125+E128</f>
        <v>200971</v>
      </c>
      <c r="F124" s="213"/>
      <c r="G124" s="211"/>
      <c r="H124" s="211"/>
    </row>
    <row r="125" spans="1:8" s="20" customFormat="1" ht="13.5" customHeight="1">
      <c r="A125" s="9" t="s">
        <v>3</v>
      </c>
      <c r="B125" s="10" t="s">
        <v>160</v>
      </c>
      <c r="C125" s="9" t="s">
        <v>161</v>
      </c>
      <c r="D125" s="9" t="s">
        <v>2</v>
      </c>
      <c r="E125" s="11">
        <f>SUM(E126:E127)</f>
        <v>191971</v>
      </c>
      <c r="F125" s="213"/>
      <c r="G125" s="211"/>
      <c r="H125" s="211"/>
    </row>
    <row r="126" spans="1:8" s="20" customFormat="1" ht="13.5" customHeight="1">
      <c r="A126" s="1" t="s">
        <v>4</v>
      </c>
      <c r="B126" s="4" t="s">
        <v>152</v>
      </c>
      <c r="C126" s="3" t="s">
        <v>158</v>
      </c>
      <c r="D126" s="3" t="s">
        <v>2</v>
      </c>
      <c r="E126" s="5">
        <f>122387-7904</f>
        <v>114483</v>
      </c>
      <c r="F126" s="213"/>
      <c r="G126" s="211"/>
      <c r="H126" s="211"/>
    </row>
    <row r="127" spans="1:8" s="20" customFormat="1" ht="13.5" customHeight="1">
      <c r="A127" s="1" t="s">
        <v>4</v>
      </c>
      <c r="B127" s="4" t="s">
        <v>133</v>
      </c>
      <c r="C127" s="3" t="s">
        <v>137</v>
      </c>
      <c r="D127" s="3" t="s">
        <v>2</v>
      </c>
      <c r="E127" s="5">
        <v>77488</v>
      </c>
      <c r="F127" s="213"/>
      <c r="G127" s="211"/>
      <c r="H127" s="211"/>
    </row>
    <row r="128" spans="1:8" s="20" customFormat="1" ht="13.5" customHeight="1">
      <c r="A128" s="9" t="s">
        <v>3</v>
      </c>
      <c r="B128" s="10" t="s">
        <v>155</v>
      </c>
      <c r="C128" s="9" t="s">
        <v>145</v>
      </c>
      <c r="D128" s="9" t="s">
        <v>2</v>
      </c>
      <c r="E128" s="11">
        <f>SUM(E129:E130)</f>
        <v>9000</v>
      </c>
      <c r="F128" s="213"/>
      <c r="G128" s="211"/>
      <c r="H128" s="211"/>
    </row>
    <row r="129" spans="1:8" s="20" customFormat="1" ht="13.5" customHeight="1">
      <c r="A129" s="1" t="s">
        <v>4</v>
      </c>
      <c r="B129" s="4" t="s">
        <v>157</v>
      </c>
      <c r="C129" s="3" t="s">
        <v>137</v>
      </c>
      <c r="D129" s="3" t="s">
        <v>2</v>
      </c>
      <c r="E129" s="5">
        <f>2250+3103</f>
        <v>5353</v>
      </c>
      <c r="F129" s="213"/>
      <c r="G129" s="211"/>
      <c r="H129" s="211"/>
    </row>
    <row r="130" spans="1:8" s="20" customFormat="1" ht="13.5" customHeight="1">
      <c r="A130" s="1" t="s">
        <v>4</v>
      </c>
      <c r="B130" s="4" t="s">
        <v>238</v>
      </c>
      <c r="C130" s="3" t="s">
        <v>188</v>
      </c>
      <c r="D130" s="3" t="s">
        <v>2</v>
      </c>
      <c r="E130" s="5">
        <v>3647</v>
      </c>
      <c r="F130" s="213"/>
      <c r="G130" s="211"/>
      <c r="H130" s="211"/>
    </row>
    <row r="131" spans="1:8" s="20" customFormat="1" ht="13.5" customHeight="1">
      <c r="A131" s="1"/>
      <c r="B131" s="4"/>
      <c r="C131" s="3"/>
      <c r="D131" s="3"/>
      <c r="E131" s="5"/>
      <c r="F131" s="213"/>
      <c r="G131" s="211"/>
      <c r="H131" s="211"/>
    </row>
    <row r="132" spans="1:8" s="20" customFormat="1" ht="13.5" customHeight="1">
      <c r="A132" s="6" t="s">
        <v>1</v>
      </c>
      <c r="B132" s="7" t="s">
        <v>162</v>
      </c>
      <c r="C132" s="6" t="s">
        <v>164</v>
      </c>
      <c r="D132" s="6" t="s">
        <v>2</v>
      </c>
      <c r="E132" s="8">
        <f>E133+E137+E142+E144+E157</f>
        <v>191782</v>
      </c>
      <c r="F132" s="213"/>
      <c r="G132" s="211"/>
      <c r="H132" s="211"/>
    </row>
    <row r="133" spans="1:8" s="20" customFormat="1" ht="13.5" customHeight="1">
      <c r="A133" s="9" t="s">
        <v>3</v>
      </c>
      <c r="B133" s="10" t="s">
        <v>254</v>
      </c>
      <c r="C133" s="9" t="s">
        <v>255</v>
      </c>
      <c r="D133" s="9" t="s">
        <v>2</v>
      </c>
      <c r="E133" s="11">
        <f>SUM(E134:E136)</f>
        <v>22800</v>
      </c>
      <c r="F133" s="213"/>
      <c r="G133" s="211"/>
      <c r="H133" s="211"/>
    </row>
    <row r="134" spans="1:8" s="20" customFormat="1" ht="13.5" customHeight="1">
      <c r="A134" s="1" t="s">
        <v>4</v>
      </c>
      <c r="B134" s="4" t="s">
        <v>131</v>
      </c>
      <c r="C134" s="3" t="s">
        <v>143</v>
      </c>
      <c r="D134" s="3" t="s">
        <v>2</v>
      </c>
      <c r="E134" s="5">
        <v>19000</v>
      </c>
      <c r="F134" s="213"/>
      <c r="G134" s="211"/>
      <c r="H134" s="211"/>
    </row>
    <row r="135" spans="1:8" s="20" customFormat="1" ht="13.5" customHeight="1">
      <c r="A135" s="1" t="s">
        <v>4</v>
      </c>
      <c r="B135" s="4" t="s">
        <v>132</v>
      </c>
      <c r="C135" s="3" t="s">
        <v>138</v>
      </c>
      <c r="D135" s="3" t="s">
        <v>2</v>
      </c>
      <c r="E135" s="5">
        <v>3000</v>
      </c>
      <c r="F135" s="213"/>
      <c r="G135" s="211"/>
      <c r="H135" s="211"/>
    </row>
    <row r="136" spans="1:8" s="20" customFormat="1" ht="13.5" customHeight="1">
      <c r="A136" s="1" t="s">
        <v>4</v>
      </c>
      <c r="B136" s="4" t="s">
        <v>194</v>
      </c>
      <c r="C136" s="3" t="s">
        <v>197</v>
      </c>
      <c r="D136" s="3" t="s">
        <v>2</v>
      </c>
      <c r="E136" s="5">
        <v>800</v>
      </c>
      <c r="F136" s="213"/>
      <c r="G136" s="211"/>
      <c r="H136" s="211"/>
    </row>
    <row r="137" spans="1:8" s="20" customFormat="1" ht="13.5" customHeight="1">
      <c r="A137" s="9" t="s">
        <v>3</v>
      </c>
      <c r="B137" s="10" t="s">
        <v>163</v>
      </c>
      <c r="C137" s="9" t="s">
        <v>165</v>
      </c>
      <c r="D137" s="9" t="s">
        <v>2</v>
      </c>
      <c r="E137" s="11">
        <f>SUM(E138:E141)</f>
        <v>59937</v>
      </c>
      <c r="F137" s="213"/>
      <c r="G137" s="211"/>
      <c r="H137" s="211"/>
    </row>
    <row r="138" spans="1:8" s="20" customFormat="1" ht="13.5" customHeight="1">
      <c r="A138" s="1" t="s">
        <v>4</v>
      </c>
      <c r="B138" s="4" t="s">
        <v>131</v>
      </c>
      <c r="C138" s="3" t="s">
        <v>143</v>
      </c>
      <c r="D138" s="3" t="s">
        <v>2</v>
      </c>
      <c r="E138" s="5">
        <v>39037</v>
      </c>
      <c r="F138" s="213"/>
      <c r="G138" s="211"/>
      <c r="H138" s="211"/>
    </row>
    <row r="139" spans="1:8" s="20" customFormat="1" ht="13.5" customHeight="1">
      <c r="A139" s="1" t="s">
        <v>4</v>
      </c>
      <c r="B139" s="4" t="s">
        <v>152</v>
      </c>
      <c r="C139" s="3" t="s">
        <v>158</v>
      </c>
      <c r="D139" s="3" t="s">
        <v>2</v>
      </c>
      <c r="E139" s="5">
        <v>14036</v>
      </c>
      <c r="F139" s="213"/>
      <c r="G139" s="211"/>
      <c r="H139" s="211"/>
    </row>
    <row r="140" spans="1:8" s="20" customFormat="1" ht="13.5" customHeight="1">
      <c r="A140" s="1" t="s">
        <v>4</v>
      </c>
      <c r="B140" s="4" t="s">
        <v>178</v>
      </c>
      <c r="C140" s="3" t="s">
        <v>180</v>
      </c>
      <c r="D140" s="3" t="s">
        <v>2</v>
      </c>
      <c r="E140" s="5">
        <v>3670</v>
      </c>
      <c r="F140" s="213"/>
      <c r="G140" s="211"/>
      <c r="H140" s="211"/>
    </row>
    <row r="141" spans="1:8" s="20" customFormat="1" ht="13.5" customHeight="1">
      <c r="A141" s="1" t="s">
        <v>4</v>
      </c>
      <c r="B141" s="4" t="s">
        <v>133</v>
      </c>
      <c r="C141" s="3" t="s">
        <v>137</v>
      </c>
      <c r="D141" s="3" t="s">
        <v>2</v>
      </c>
      <c r="E141" s="5">
        <f>2194+1000</f>
        <v>3194</v>
      </c>
      <c r="F141" s="213"/>
      <c r="G141" s="211"/>
      <c r="H141" s="211"/>
    </row>
    <row r="142" spans="1:8" s="20" customFormat="1" ht="13.5" customHeight="1">
      <c r="A142" s="9" t="s">
        <v>3</v>
      </c>
      <c r="B142" s="10" t="s">
        <v>195</v>
      </c>
      <c r="C142" s="9" t="s">
        <v>196</v>
      </c>
      <c r="D142" s="9" t="s">
        <v>2</v>
      </c>
      <c r="E142" s="11">
        <f>SUM(E143:E143)</f>
        <v>3775</v>
      </c>
      <c r="F142" s="213"/>
      <c r="G142" s="211"/>
      <c r="H142" s="211"/>
    </row>
    <row r="143" spans="1:8" s="20" customFormat="1" ht="13.5" customHeight="1">
      <c r="A143" s="1" t="s">
        <v>4</v>
      </c>
      <c r="B143" s="4" t="s">
        <v>131</v>
      </c>
      <c r="C143" s="3" t="s">
        <v>143</v>
      </c>
      <c r="D143" s="3" t="s">
        <v>2</v>
      </c>
      <c r="E143" s="5">
        <v>3775</v>
      </c>
      <c r="F143" s="213"/>
      <c r="G143" s="211"/>
      <c r="H143" s="211"/>
    </row>
    <row r="144" spans="1:8" s="20" customFormat="1" ht="13.5" customHeight="1">
      <c r="A144" s="9" t="s">
        <v>3</v>
      </c>
      <c r="B144" s="10" t="s">
        <v>166</v>
      </c>
      <c r="C144" s="9" t="s">
        <v>167</v>
      </c>
      <c r="D144" s="9" t="s">
        <v>2</v>
      </c>
      <c r="E144" s="11">
        <f>SUM(E145:E156)</f>
        <v>98170</v>
      </c>
      <c r="F144" s="213"/>
      <c r="G144" s="211"/>
      <c r="H144" s="211"/>
    </row>
    <row r="145" spans="1:8" s="20" customFormat="1" ht="13.5" customHeight="1">
      <c r="A145" s="1" t="s">
        <v>4</v>
      </c>
      <c r="B145" s="4" t="s">
        <v>256</v>
      </c>
      <c r="C145" s="3" t="s">
        <v>257</v>
      </c>
      <c r="D145" s="3" t="s">
        <v>2</v>
      </c>
      <c r="E145" s="5">
        <v>18748</v>
      </c>
      <c r="F145" s="213"/>
      <c r="G145" s="211"/>
      <c r="H145" s="211"/>
    </row>
    <row r="146" spans="1:8" s="20" customFormat="1" ht="13.5" customHeight="1">
      <c r="A146" s="1"/>
      <c r="B146" s="4"/>
      <c r="C146" s="3" t="s">
        <v>258</v>
      </c>
      <c r="D146" s="3"/>
      <c r="E146" s="11"/>
      <c r="F146" s="213"/>
      <c r="G146" s="211"/>
      <c r="H146" s="211"/>
    </row>
    <row r="147" spans="1:8" s="20" customFormat="1" ht="13.5" customHeight="1">
      <c r="A147" s="1" t="s">
        <v>4</v>
      </c>
      <c r="B147" s="4" t="s">
        <v>131</v>
      </c>
      <c r="C147" s="3" t="s">
        <v>143</v>
      </c>
      <c r="D147" s="3" t="s">
        <v>2</v>
      </c>
      <c r="E147" s="5">
        <v>34841</v>
      </c>
      <c r="F147" s="213"/>
      <c r="G147" s="211"/>
      <c r="H147" s="211"/>
    </row>
    <row r="148" spans="1:8" s="20" customFormat="1" ht="13.5" customHeight="1">
      <c r="A148" s="1" t="s">
        <v>4</v>
      </c>
      <c r="B148" s="4" t="s">
        <v>132</v>
      </c>
      <c r="C148" s="3" t="s">
        <v>138</v>
      </c>
      <c r="D148" s="3" t="s">
        <v>2</v>
      </c>
      <c r="E148" s="5">
        <v>1184</v>
      </c>
      <c r="F148" s="213"/>
      <c r="G148" s="211"/>
      <c r="H148" s="211"/>
    </row>
    <row r="149" spans="1:8" s="20" customFormat="1" ht="13.5" customHeight="1">
      <c r="A149" s="1" t="s">
        <v>4</v>
      </c>
      <c r="B149" s="4" t="s">
        <v>194</v>
      </c>
      <c r="C149" s="3" t="s">
        <v>197</v>
      </c>
      <c r="D149" s="3" t="s">
        <v>2</v>
      </c>
      <c r="E149" s="5">
        <v>6</v>
      </c>
      <c r="F149" s="213"/>
      <c r="G149" s="211"/>
      <c r="H149" s="211"/>
    </row>
    <row r="150" spans="1:8" s="20" customFormat="1" ht="13.5" customHeight="1">
      <c r="A150" s="1" t="s">
        <v>4</v>
      </c>
      <c r="B150" s="4" t="s">
        <v>168</v>
      </c>
      <c r="C150" s="3" t="s">
        <v>170</v>
      </c>
      <c r="D150" s="3" t="s">
        <v>2</v>
      </c>
      <c r="E150" s="5">
        <v>802</v>
      </c>
      <c r="F150" s="213"/>
      <c r="G150" s="211"/>
      <c r="H150" s="211"/>
    </row>
    <row r="151" spans="1:8" s="20" customFormat="1" ht="13.5" customHeight="1">
      <c r="A151" s="1" t="s">
        <v>4</v>
      </c>
      <c r="B151" s="4" t="s">
        <v>215</v>
      </c>
      <c r="C151" s="3" t="s">
        <v>159</v>
      </c>
      <c r="D151" s="3" t="s">
        <v>2</v>
      </c>
      <c r="E151" s="5">
        <v>250</v>
      </c>
      <c r="F151" s="213"/>
      <c r="G151" s="211"/>
      <c r="H151" s="211"/>
    </row>
    <row r="152" spans="1:8" s="20" customFormat="1" ht="13.5" customHeight="1">
      <c r="A152" s="1" t="s">
        <v>4</v>
      </c>
      <c r="B152" s="4" t="s">
        <v>152</v>
      </c>
      <c r="C152" s="3" t="s">
        <v>158</v>
      </c>
      <c r="D152" s="3" t="s">
        <v>2</v>
      </c>
      <c r="E152" s="5">
        <f>1769+152+4550+16218</f>
        <v>22689</v>
      </c>
      <c r="F152" s="213"/>
      <c r="G152" s="211"/>
      <c r="H152" s="211"/>
    </row>
    <row r="153" spans="1:8" s="20" customFormat="1" ht="13.5" customHeight="1">
      <c r="A153" s="1" t="s">
        <v>4</v>
      </c>
      <c r="B153" s="4" t="s">
        <v>216</v>
      </c>
      <c r="C153" s="3" t="s">
        <v>259</v>
      </c>
      <c r="D153" s="3" t="s">
        <v>2</v>
      </c>
      <c r="E153" s="5">
        <v>14912</v>
      </c>
      <c r="F153" s="213"/>
      <c r="G153" s="211"/>
      <c r="H153" s="211"/>
    </row>
    <row r="154" spans="1:8" s="20" customFormat="1" ht="13.5" customHeight="1">
      <c r="A154" s="1" t="s">
        <v>4</v>
      </c>
      <c r="B154" s="4" t="s">
        <v>260</v>
      </c>
      <c r="C154" s="3" t="s">
        <v>151</v>
      </c>
      <c r="D154" s="3" t="s">
        <v>2</v>
      </c>
      <c r="E154" s="5">
        <v>839</v>
      </c>
      <c r="F154" s="213"/>
      <c r="G154" s="211"/>
      <c r="H154" s="211"/>
    </row>
    <row r="155" spans="1:8" s="20" customFormat="1" ht="13.5" customHeight="1">
      <c r="A155" s="1" t="s">
        <v>4</v>
      </c>
      <c r="B155" s="4" t="s">
        <v>261</v>
      </c>
      <c r="C155" s="3" t="s">
        <v>262</v>
      </c>
      <c r="D155" s="3" t="s">
        <v>2</v>
      </c>
      <c r="E155" s="5">
        <v>99</v>
      </c>
      <c r="F155" s="213"/>
      <c r="G155" s="211"/>
      <c r="H155" s="211"/>
    </row>
    <row r="156" spans="1:8" s="20" customFormat="1" ht="13.5" customHeight="1">
      <c r="A156" s="1" t="s">
        <v>4</v>
      </c>
      <c r="B156" s="4" t="s">
        <v>187</v>
      </c>
      <c r="C156" s="3" t="s">
        <v>188</v>
      </c>
      <c r="D156" s="3" t="s">
        <v>2</v>
      </c>
      <c r="E156" s="5">
        <v>3800</v>
      </c>
      <c r="F156" s="213"/>
      <c r="G156" s="211"/>
      <c r="H156" s="211"/>
    </row>
    <row r="157" spans="1:8" s="20" customFormat="1" ht="13.5" customHeight="1">
      <c r="A157" s="9" t="s">
        <v>3</v>
      </c>
      <c r="B157" s="10" t="s">
        <v>263</v>
      </c>
      <c r="C157" s="9" t="s">
        <v>273</v>
      </c>
      <c r="D157" s="9" t="s">
        <v>2</v>
      </c>
      <c r="E157" s="11">
        <f>SUM(E158:E159)</f>
        <v>7100</v>
      </c>
      <c r="F157" s="213"/>
      <c r="G157" s="211"/>
      <c r="H157" s="211"/>
    </row>
    <row r="158" spans="1:8" s="20" customFormat="1" ht="13.5" customHeight="1">
      <c r="A158" s="1" t="s">
        <v>4</v>
      </c>
      <c r="B158" s="4" t="s">
        <v>131</v>
      </c>
      <c r="C158" s="3" t="s">
        <v>143</v>
      </c>
      <c r="D158" s="3" t="s">
        <v>2</v>
      </c>
      <c r="E158" s="5">
        <v>6000</v>
      </c>
      <c r="F158" s="213"/>
      <c r="G158" s="211"/>
      <c r="H158" s="211"/>
    </row>
    <row r="159" spans="1:8" s="20" customFormat="1" ht="13.5" customHeight="1">
      <c r="A159" s="1" t="s">
        <v>4</v>
      </c>
      <c r="B159" s="4" t="s">
        <v>132</v>
      </c>
      <c r="C159" s="3" t="s">
        <v>138</v>
      </c>
      <c r="D159" s="3" t="s">
        <v>2</v>
      </c>
      <c r="E159" s="5">
        <v>1100</v>
      </c>
      <c r="F159" s="213"/>
      <c r="G159" s="211"/>
      <c r="H159" s="211"/>
    </row>
    <row r="160" spans="1:8" s="20" customFormat="1" ht="13.5" customHeight="1">
      <c r="A160" s="1"/>
      <c r="B160" s="4"/>
      <c r="C160" s="3"/>
      <c r="D160" s="3"/>
      <c r="E160" s="5"/>
      <c r="F160" s="213"/>
      <c r="G160" s="211"/>
      <c r="H160" s="211"/>
    </row>
    <row r="161" spans="1:8" s="20" customFormat="1" ht="13.5" customHeight="1">
      <c r="A161" s="6" t="s">
        <v>1</v>
      </c>
      <c r="B161" s="7" t="s">
        <v>172</v>
      </c>
      <c r="C161" s="6" t="s">
        <v>176</v>
      </c>
      <c r="D161" s="6" t="s">
        <v>2</v>
      </c>
      <c r="E161" s="8">
        <f>E162+E170</f>
        <v>69355</v>
      </c>
      <c r="F161" s="213"/>
      <c r="G161" s="211"/>
      <c r="H161" s="211"/>
    </row>
    <row r="162" spans="1:8" s="20" customFormat="1" ht="13.5" customHeight="1">
      <c r="A162" s="9" t="s">
        <v>3</v>
      </c>
      <c r="B162" s="10" t="s">
        <v>185</v>
      </c>
      <c r="C162" s="9" t="s">
        <v>186</v>
      </c>
      <c r="D162" s="9" t="s">
        <v>2</v>
      </c>
      <c r="E162" s="11">
        <f>SUM(E163:E169)</f>
        <v>67855</v>
      </c>
      <c r="F162" s="213"/>
      <c r="G162" s="211"/>
      <c r="H162" s="211"/>
    </row>
    <row r="163" spans="1:8" s="230" customFormat="1" ht="13.5" customHeight="1">
      <c r="A163" s="1" t="s">
        <v>4</v>
      </c>
      <c r="B163" s="4" t="s">
        <v>131</v>
      </c>
      <c r="C163" s="3" t="s">
        <v>143</v>
      </c>
      <c r="D163" s="3" t="s">
        <v>2</v>
      </c>
      <c r="E163" s="213">
        <v>1887</v>
      </c>
      <c r="F163" s="213"/>
      <c r="G163" s="211"/>
      <c r="H163" s="211"/>
    </row>
    <row r="164" spans="1:8" s="230" customFormat="1" ht="13.5" customHeight="1">
      <c r="A164" s="1" t="s">
        <v>4</v>
      </c>
      <c r="B164" s="4" t="s">
        <v>132</v>
      </c>
      <c r="C164" s="3" t="s">
        <v>138</v>
      </c>
      <c r="D164" s="3" t="s">
        <v>2</v>
      </c>
      <c r="E164" s="213">
        <v>340</v>
      </c>
      <c r="F164" s="213"/>
      <c r="G164" s="211"/>
      <c r="H164" s="211"/>
    </row>
    <row r="165" spans="1:8" s="230" customFormat="1" ht="13.5" customHeight="1">
      <c r="A165" s="1" t="s">
        <v>4</v>
      </c>
      <c r="B165" s="4" t="s">
        <v>194</v>
      </c>
      <c r="C165" s="3" t="s">
        <v>197</v>
      </c>
      <c r="D165" s="3" t="s">
        <v>2</v>
      </c>
      <c r="E165" s="213">
        <v>46</v>
      </c>
      <c r="F165" s="213"/>
      <c r="G165" s="211"/>
      <c r="H165" s="211"/>
    </row>
    <row r="166" spans="1:8" s="20" customFormat="1" ht="13.5" customHeight="1">
      <c r="A166" s="1" t="s">
        <v>4</v>
      </c>
      <c r="B166" s="4" t="s">
        <v>133</v>
      </c>
      <c r="C166" s="3" t="s">
        <v>137</v>
      </c>
      <c r="D166" s="3" t="s">
        <v>2</v>
      </c>
      <c r="E166" s="5">
        <f>20405</f>
        <v>20405</v>
      </c>
      <c r="F166" s="213"/>
      <c r="G166" s="211"/>
      <c r="H166" s="211"/>
    </row>
    <row r="167" spans="1:8" s="20" customFormat="1" ht="13.5" customHeight="1">
      <c r="A167" s="1" t="s">
        <v>4</v>
      </c>
      <c r="B167" s="4" t="s">
        <v>260</v>
      </c>
      <c r="C167" s="3" t="s">
        <v>151</v>
      </c>
      <c r="D167" s="3" t="s">
        <v>2</v>
      </c>
      <c r="E167" s="5">
        <v>626</v>
      </c>
      <c r="F167" s="213"/>
      <c r="G167" s="211"/>
      <c r="H167" s="211"/>
    </row>
    <row r="168" spans="1:8" s="20" customFormat="1" ht="13.5" customHeight="1">
      <c r="A168" s="1" t="s">
        <v>4</v>
      </c>
      <c r="B168" s="4" t="s">
        <v>261</v>
      </c>
      <c r="C168" s="3" t="s">
        <v>262</v>
      </c>
      <c r="D168" s="3" t="s">
        <v>2</v>
      </c>
      <c r="E168" s="5">
        <v>7915</v>
      </c>
      <c r="F168" s="213"/>
      <c r="G168" s="211"/>
      <c r="H168" s="211"/>
    </row>
    <row r="169" spans="1:8" s="20" customFormat="1" ht="13.5" customHeight="1">
      <c r="A169" s="1" t="s">
        <v>4</v>
      </c>
      <c r="B169" s="4" t="s">
        <v>183</v>
      </c>
      <c r="C169" s="3" t="s">
        <v>184</v>
      </c>
      <c r="D169" s="3" t="s">
        <v>2</v>
      </c>
      <c r="E169" s="5">
        <v>36636</v>
      </c>
      <c r="F169" s="213"/>
      <c r="G169" s="211"/>
      <c r="H169" s="211"/>
    </row>
    <row r="170" spans="1:8" s="20" customFormat="1" ht="13.5" customHeight="1">
      <c r="A170" s="9" t="s">
        <v>3</v>
      </c>
      <c r="B170" s="10" t="s">
        <v>227</v>
      </c>
      <c r="C170" s="9" t="s">
        <v>145</v>
      </c>
      <c r="D170" s="9" t="s">
        <v>2</v>
      </c>
      <c r="E170" s="11">
        <f>SUM(E171:E171)</f>
        <v>1500</v>
      </c>
      <c r="F170" s="213"/>
      <c r="G170" s="211"/>
      <c r="H170" s="211"/>
    </row>
    <row r="171" spans="1:8" s="20" customFormat="1" ht="13.5" customHeight="1">
      <c r="A171" s="1" t="s">
        <v>4</v>
      </c>
      <c r="B171" s="4" t="s">
        <v>152</v>
      </c>
      <c r="C171" s="3" t="s">
        <v>158</v>
      </c>
      <c r="D171" s="3" t="s">
        <v>2</v>
      </c>
      <c r="E171" s="5">
        <v>1500</v>
      </c>
      <c r="F171" s="213"/>
      <c r="G171" s="211"/>
      <c r="H171" s="211"/>
    </row>
    <row r="172" spans="1:8" s="20" customFormat="1" ht="13.5" customHeight="1">
      <c r="A172" s="1"/>
      <c r="B172" s="4"/>
      <c r="C172" s="3"/>
      <c r="D172" s="3"/>
      <c r="E172" s="5"/>
      <c r="F172" s="213"/>
      <c r="G172" s="211"/>
      <c r="H172" s="211"/>
    </row>
    <row r="173" spans="1:8" s="20" customFormat="1" ht="13.5" customHeight="1">
      <c r="A173" s="6" t="s">
        <v>1</v>
      </c>
      <c r="B173" s="7" t="s">
        <v>213</v>
      </c>
      <c r="C173" s="6" t="s">
        <v>214</v>
      </c>
      <c r="D173" s="6" t="s">
        <v>2</v>
      </c>
      <c r="E173" s="8">
        <f>E174+E177</f>
        <v>5693</v>
      </c>
      <c r="F173" s="213"/>
      <c r="G173" s="211"/>
      <c r="H173" s="211"/>
    </row>
    <row r="174" spans="1:8" s="20" customFormat="1" ht="13.5" customHeight="1">
      <c r="A174" s="9" t="s">
        <v>3</v>
      </c>
      <c r="B174" s="10" t="s">
        <v>229</v>
      </c>
      <c r="C174" s="9" t="s">
        <v>228</v>
      </c>
      <c r="D174" s="9" t="s">
        <v>2</v>
      </c>
      <c r="E174" s="11">
        <f>SUM(E175:E176)</f>
        <v>4693</v>
      </c>
      <c r="F174" s="213"/>
      <c r="G174" s="211"/>
      <c r="H174" s="211"/>
    </row>
    <row r="175" spans="1:8" s="20" customFormat="1" ht="13.5" customHeight="1">
      <c r="A175" s="1" t="s">
        <v>4</v>
      </c>
      <c r="B175" s="4" t="s">
        <v>131</v>
      </c>
      <c r="C175" s="3" t="s">
        <v>143</v>
      </c>
      <c r="D175" s="3" t="s">
        <v>2</v>
      </c>
      <c r="E175" s="5">
        <f>3952+34</f>
        <v>3986</v>
      </c>
      <c r="F175" s="213"/>
      <c r="G175" s="211"/>
      <c r="H175" s="211"/>
    </row>
    <row r="176" spans="1:8" s="20" customFormat="1" ht="13.5" customHeight="1">
      <c r="A176" s="1" t="s">
        <v>4</v>
      </c>
      <c r="B176" s="4" t="s">
        <v>132</v>
      </c>
      <c r="C176" s="3" t="s">
        <v>138</v>
      </c>
      <c r="D176" s="3" t="s">
        <v>2</v>
      </c>
      <c r="E176" s="5">
        <f>701+6</f>
        <v>707</v>
      </c>
      <c r="F176" s="213"/>
      <c r="G176" s="211"/>
      <c r="H176" s="211"/>
    </row>
    <row r="177" spans="1:8" s="20" customFormat="1" ht="13.5" customHeight="1">
      <c r="A177" s="223" t="s">
        <v>3</v>
      </c>
      <c r="B177" s="223">
        <v>85218</v>
      </c>
      <c r="C177" s="223" t="s">
        <v>217</v>
      </c>
      <c r="D177" s="223" t="s">
        <v>2</v>
      </c>
      <c r="E177" s="224">
        <f>SUM(E178:E178)</f>
        <v>1000</v>
      </c>
      <c r="F177" s="213"/>
      <c r="G177" s="211"/>
      <c r="H177" s="211"/>
    </row>
    <row r="178" spans="1:8" s="20" customFormat="1" ht="13.5" customHeight="1">
      <c r="A178" s="216" t="s">
        <v>218</v>
      </c>
      <c r="B178" s="217">
        <v>4010</v>
      </c>
      <c r="C178" s="229" t="s">
        <v>143</v>
      </c>
      <c r="D178" s="218" t="s">
        <v>2</v>
      </c>
      <c r="E178" s="225">
        <v>1000</v>
      </c>
      <c r="F178" s="213"/>
      <c r="G178" s="211"/>
      <c r="H178" s="211"/>
    </row>
    <row r="179" spans="1:8" s="20" customFormat="1" ht="13.5" customHeight="1">
      <c r="A179" s="216"/>
      <c r="B179" s="217"/>
      <c r="C179" s="229"/>
      <c r="D179" s="218"/>
      <c r="E179" s="225"/>
      <c r="F179" s="213"/>
      <c r="G179" s="211"/>
      <c r="H179" s="211"/>
    </row>
    <row r="180" spans="1:8" s="20" customFormat="1" ht="13.5" customHeight="1">
      <c r="A180" s="6" t="s">
        <v>1</v>
      </c>
      <c r="B180" s="7" t="s">
        <v>239</v>
      </c>
      <c r="C180" s="6" t="s">
        <v>219</v>
      </c>
      <c r="D180" s="6" t="s">
        <v>2</v>
      </c>
      <c r="E180" s="8">
        <f>E181</f>
        <v>374</v>
      </c>
      <c r="F180" s="213"/>
      <c r="G180" s="211"/>
      <c r="H180" s="211"/>
    </row>
    <row r="181" spans="1:8" s="20" customFormat="1" ht="13.5" customHeight="1">
      <c r="A181" s="9" t="s">
        <v>3</v>
      </c>
      <c r="B181" s="10" t="s">
        <v>226</v>
      </c>
      <c r="C181" s="9" t="s">
        <v>225</v>
      </c>
      <c r="D181" s="9" t="s">
        <v>2</v>
      </c>
      <c r="E181" s="11">
        <f>SUM(E182:E184)</f>
        <v>374</v>
      </c>
      <c r="F181" s="213"/>
      <c r="G181" s="211"/>
      <c r="H181" s="211"/>
    </row>
    <row r="182" spans="1:8" s="20" customFormat="1" ht="13.5" customHeight="1">
      <c r="A182" s="216" t="s">
        <v>218</v>
      </c>
      <c r="B182" s="4" t="s">
        <v>194</v>
      </c>
      <c r="C182" s="3" t="s">
        <v>197</v>
      </c>
      <c r="D182" s="3" t="s">
        <v>2</v>
      </c>
      <c r="E182" s="5">
        <v>247</v>
      </c>
      <c r="F182" s="213"/>
      <c r="G182" s="211"/>
      <c r="H182" s="211"/>
    </row>
    <row r="183" spans="1:8" s="20" customFormat="1" ht="13.5" customHeight="1">
      <c r="A183" s="216" t="s">
        <v>218</v>
      </c>
      <c r="B183" s="217">
        <v>4170</v>
      </c>
      <c r="C183" s="3" t="s">
        <v>159</v>
      </c>
      <c r="D183" s="218" t="s">
        <v>2</v>
      </c>
      <c r="E183" s="225">
        <v>48</v>
      </c>
      <c r="F183" s="213"/>
      <c r="G183" s="211"/>
      <c r="H183" s="211"/>
    </row>
    <row r="184" spans="1:8" s="20" customFormat="1" ht="13.5" customHeight="1">
      <c r="A184" s="1" t="s">
        <v>4</v>
      </c>
      <c r="B184" s="4" t="s">
        <v>152</v>
      </c>
      <c r="C184" s="3" t="s">
        <v>158</v>
      </c>
      <c r="D184" s="3" t="s">
        <v>2</v>
      </c>
      <c r="E184" s="225">
        <v>79</v>
      </c>
      <c r="F184" s="213"/>
      <c r="G184" s="211"/>
      <c r="H184" s="211"/>
    </row>
    <row r="185" spans="1:8" s="20" customFormat="1" ht="13.5" customHeight="1">
      <c r="A185" s="216"/>
      <c r="B185" s="217"/>
      <c r="C185" s="229"/>
      <c r="D185" s="218"/>
      <c r="E185" s="225"/>
      <c r="F185" s="213"/>
      <c r="G185" s="211"/>
      <c r="H185" s="211"/>
    </row>
    <row r="186" spans="1:8" s="20" customFormat="1" ht="13.5" customHeight="1">
      <c r="A186" s="6" t="s">
        <v>1</v>
      </c>
      <c r="B186" s="7" t="s">
        <v>146</v>
      </c>
      <c r="C186" s="6" t="s">
        <v>147</v>
      </c>
      <c r="D186" s="6" t="s">
        <v>2</v>
      </c>
      <c r="E186" s="8">
        <f>E187+E193+E196</f>
        <v>170866</v>
      </c>
      <c r="F186" s="213"/>
      <c r="G186" s="211"/>
      <c r="H186" s="211"/>
    </row>
    <row r="187" spans="1:8" s="20" customFormat="1" ht="13.5" customHeight="1">
      <c r="A187" s="9" t="s">
        <v>3</v>
      </c>
      <c r="B187" s="10" t="s">
        <v>177</v>
      </c>
      <c r="C187" s="9" t="s">
        <v>179</v>
      </c>
      <c r="D187" s="9" t="s">
        <v>2</v>
      </c>
      <c r="E187" s="11">
        <f>SUM(E188:E192)</f>
        <v>130343</v>
      </c>
      <c r="F187" s="213"/>
      <c r="G187" s="211"/>
      <c r="H187" s="211"/>
    </row>
    <row r="188" spans="1:8" s="20" customFormat="1" ht="13.5" customHeight="1">
      <c r="A188" s="1" t="s">
        <v>4</v>
      </c>
      <c r="B188" s="4" t="s">
        <v>131</v>
      </c>
      <c r="C188" s="3" t="s">
        <v>143</v>
      </c>
      <c r="D188" s="3" t="s">
        <v>2</v>
      </c>
      <c r="E188" s="5">
        <f>12185+10815</f>
        <v>23000</v>
      </c>
      <c r="F188" s="213"/>
      <c r="G188" s="211"/>
      <c r="H188" s="211"/>
    </row>
    <row r="189" spans="1:8" s="20" customFormat="1" ht="13.5" customHeight="1">
      <c r="A189" s="1" t="s">
        <v>4</v>
      </c>
      <c r="B189" s="4" t="s">
        <v>132</v>
      </c>
      <c r="C189" s="3" t="s">
        <v>138</v>
      </c>
      <c r="D189" s="3" t="s">
        <v>2</v>
      </c>
      <c r="E189" s="5">
        <v>4100</v>
      </c>
      <c r="F189" s="213"/>
      <c r="G189" s="211"/>
      <c r="H189" s="211"/>
    </row>
    <row r="190" spans="1:8" s="20" customFormat="1" ht="13.5" customHeight="1">
      <c r="A190" s="1" t="s">
        <v>4</v>
      </c>
      <c r="B190" s="4" t="s">
        <v>194</v>
      </c>
      <c r="C190" s="3" t="s">
        <v>197</v>
      </c>
      <c r="D190" s="3" t="s">
        <v>2</v>
      </c>
      <c r="E190" s="5">
        <v>1000</v>
      </c>
      <c r="F190" s="213"/>
      <c r="G190" s="211"/>
      <c r="H190" s="211"/>
    </row>
    <row r="191" spans="1:8" s="20" customFormat="1" ht="13.5" customHeight="1">
      <c r="A191" s="1" t="s">
        <v>4</v>
      </c>
      <c r="B191" s="4" t="s">
        <v>152</v>
      </c>
      <c r="C191" s="3" t="s">
        <v>158</v>
      </c>
      <c r="D191" s="3" t="s">
        <v>2</v>
      </c>
      <c r="E191" s="5">
        <f>1072+300</f>
        <v>1372</v>
      </c>
      <c r="F191" s="213"/>
      <c r="G191" s="211"/>
      <c r="H191" s="211"/>
    </row>
    <row r="192" spans="1:8" s="20" customFormat="1" ht="13.5" customHeight="1">
      <c r="A192" s="1" t="s">
        <v>4</v>
      </c>
      <c r="B192" s="4" t="s">
        <v>187</v>
      </c>
      <c r="C192" s="3" t="s">
        <v>188</v>
      </c>
      <c r="D192" s="3" t="s">
        <v>2</v>
      </c>
      <c r="E192" s="5">
        <f>105650-4779</f>
        <v>100871</v>
      </c>
      <c r="F192" s="213"/>
      <c r="G192" s="211"/>
      <c r="H192" s="211"/>
    </row>
    <row r="193" spans="1:8" s="20" customFormat="1" ht="13.5" customHeight="1">
      <c r="A193" s="9" t="s">
        <v>3</v>
      </c>
      <c r="B193" s="10" t="s">
        <v>181</v>
      </c>
      <c r="C193" s="9" t="s">
        <v>182</v>
      </c>
      <c r="D193" s="9" t="s">
        <v>2</v>
      </c>
      <c r="E193" s="11">
        <f>SUM(E194:E195)</f>
        <v>35723</v>
      </c>
      <c r="F193" s="213"/>
      <c r="G193" s="211"/>
      <c r="H193" s="211"/>
    </row>
    <row r="194" spans="1:8" s="20" customFormat="1" ht="13.5" customHeight="1">
      <c r="A194" s="1" t="s">
        <v>4</v>
      </c>
      <c r="B194" s="4" t="s">
        <v>131</v>
      </c>
      <c r="C194" s="3" t="s">
        <v>143</v>
      </c>
      <c r="D194" s="3" t="s">
        <v>2</v>
      </c>
      <c r="E194" s="5">
        <v>2463</v>
      </c>
      <c r="F194" s="213"/>
      <c r="G194" s="211"/>
      <c r="H194" s="211"/>
    </row>
    <row r="195" spans="1:8" s="20" customFormat="1" ht="13.5" customHeight="1">
      <c r="A195" s="1" t="s">
        <v>4</v>
      </c>
      <c r="B195" s="4" t="s">
        <v>133</v>
      </c>
      <c r="C195" s="3" t="s">
        <v>137</v>
      </c>
      <c r="D195" s="3" t="s">
        <v>2</v>
      </c>
      <c r="E195" s="5">
        <v>33260</v>
      </c>
      <c r="F195" s="213"/>
      <c r="G195" s="211"/>
      <c r="H195" s="211"/>
    </row>
    <row r="196" spans="1:8" s="20" customFormat="1" ht="13.5" customHeight="1">
      <c r="A196" s="9" t="s">
        <v>3</v>
      </c>
      <c r="B196" s="10" t="s">
        <v>264</v>
      </c>
      <c r="C196" s="9" t="s">
        <v>267</v>
      </c>
      <c r="D196" s="9" t="s">
        <v>2</v>
      </c>
      <c r="E196" s="11">
        <f>SUM(E197:E197)</f>
        <v>4800</v>
      </c>
      <c r="F196" s="213"/>
      <c r="G196" s="211"/>
      <c r="H196" s="211"/>
    </row>
    <row r="197" spans="1:8" s="20" customFormat="1" ht="13.5" customHeight="1">
      <c r="A197" s="1" t="s">
        <v>4</v>
      </c>
      <c r="B197" s="4" t="s">
        <v>265</v>
      </c>
      <c r="C197" s="3" t="s">
        <v>266</v>
      </c>
      <c r="D197" s="3" t="s">
        <v>2</v>
      </c>
      <c r="E197" s="5">
        <v>4800</v>
      </c>
      <c r="F197" s="213"/>
      <c r="G197" s="211"/>
      <c r="H197" s="211"/>
    </row>
    <row r="198" spans="1:8" s="20" customFormat="1" ht="13.5" customHeight="1">
      <c r="A198" s="1"/>
      <c r="B198" s="4"/>
      <c r="C198" s="3"/>
      <c r="D198" s="3"/>
      <c r="E198" s="5"/>
      <c r="F198" s="213"/>
      <c r="G198" s="211"/>
      <c r="H198" s="211"/>
    </row>
    <row r="199" spans="1:8" s="20" customFormat="1" ht="13.5" customHeight="1">
      <c r="A199" s="219" t="s">
        <v>1</v>
      </c>
      <c r="B199" s="220">
        <v>926</v>
      </c>
      <c r="C199" s="221" t="s">
        <v>280</v>
      </c>
      <c r="D199" s="219" t="s">
        <v>2</v>
      </c>
      <c r="E199" s="222">
        <f>E200</f>
        <v>1167</v>
      </c>
      <c r="F199" s="213"/>
      <c r="G199" s="211"/>
      <c r="H199" s="211"/>
    </row>
    <row r="200" spans="1:8" s="20" customFormat="1" ht="13.5" customHeight="1">
      <c r="A200" s="223" t="s">
        <v>3</v>
      </c>
      <c r="B200" s="231">
        <v>92605</v>
      </c>
      <c r="C200" s="223" t="s">
        <v>281</v>
      </c>
      <c r="D200" s="223" t="s">
        <v>2</v>
      </c>
      <c r="E200" s="224">
        <f>SUM(E201:E201)</f>
        <v>1167</v>
      </c>
      <c r="F200" s="213"/>
      <c r="G200" s="211"/>
      <c r="H200" s="211"/>
    </row>
    <row r="201" spans="1:8" s="20" customFormat="1" ht="13.5" customHeight="1">
      <c r="A201" s="216" t="s">
        <v>218</v>
      </c>
      <c r="B201" s="217">
        <v>4170</v>
      </c>
      <c r="C201" s="218" t="s">
        <v>159</v>
      </c>
      <c r="D201" s="218" t="s">
        <v>2</v>
      </c>
      <c r="E201" s="225">
        <v>1167</v>
      </c>
      <c r="F201" s="213"/>
      <c r="G201" s="211"/>
      <c r="H201" s="211"/>
    </row>
    <row r="202" spans="1:8" s="20" customFormat="1" ht="13.5" customHeight="1">
      <c r="A202" s="1"/>
      <c r="B202" s="4"/>
      <c r="C202" s="3"/>
      <c r="D202" s="3"/>
      <c r="E202" s="5"/>
      <c r="F202" s="213"/>
      <c r="G202" s="211"/>
      <c r="H202" s="211"/>
    </row>
    <row r="203" spans="1:8" s="20" customFormat="1" ht="13.5" customHeight="1">
      <c r="A203" s="3"/>
      <c r="B203" s="1"/>
      <c r="C203" s="25" t="s">
        <v>17</v>
      </c>
      <c r="D203" s="3"/>
      <c r="E203" s="5"/>
      <c r="F203" s="213"/>
      <c r="G203" s="211"/>
      <c r="H203" s="211"/>
    </row>
    <row r="204" spans="1:8" s="20" customFormat="1" ht="13.5" customHeight="1">
      <c r="A204" s="3"/>
      <c r="B204" s="2"/>
      <c r="C204" s="19"/>
      <c r="D204" s="3"/>
      <c r="E204" s="5"/>
      <c r="F204" s="213"/>
      <c r="G204" s="211"/>
      <c r="H204" s="211"/>
    </row>
    <row r="205" spans="1:8" s="20" customFormat="1" ht="17.25" customHeight="1">
      <c r="A205" s="21" t="s">
        <v>175</v>
      </c>
      <c r="B205" s="22"/>
      <c r="E205" s="23"/>
      <c r="F205" s="213"/>
      <c r="G205" s="211"/>
      <c r="H205" s="211"/>
    </row>
    <row r="206" spans="1:8" s="20" customFormat="1" ht="13.5" customHeight="1">
      <c r="A206" s="21"/>
      <c r="B206" s="22"/>
      <c r="E206" s="23"/>
      <c r="F206" s="213"/>
      <c r="G206" s="211"/>
      <c r="H206" s="211"/>
    </row>
    <row r="207" spans="1:8" s="20" customFormat="1" ht="13.5" customHeight="1">
      <c r="A207" s="6" t="s">
        <v>1</v>
      </c>
      <c r="B207" s="7" t="s">
        <v>242</v>
      </c>
      <c r="C207" s="6" t="s">
        <v>243</v>
      </c>
      <c r="D207" s="6" t="s">
        <v>2</v>
      </c>
      <c r="E207" s="8">
        <f>E208</f>
        <v>592</v>
      </c>
      <c r="F207" s="213"/>
      <c r="G207" s="211"/>
      <c r="H207" s="211"/>
    </row>
    <row r="208" spans="1:8" s="20" customFormat="1" ht="13.5" customHeight="1">
      <c r="A208" s="9" t="s">
        <v>3</v>
      </c>
      <c r="B208" s="10" t="s">
        <v>244</v>
      </c>
      <c r="C208" s="9" t="s">
        <v>245</v>
      </c>
      <c r="D208" s="9" t="s">
        <v>2</v>
      </c>
      <c r="E208" s="11">
        <f>SUM(E209:E209)</f>
        <v>592</v>
      </c>
      <c r="F208" s="213"/>
      <c r="G208" s="211"/>
      <c r="H208" s="211"/>
    </row>
    <row r="209" spans="1:8" s="20" customFormat="1" ht="13.5" customHeight="1">
      <c r="A209" s="216" t="s">
        <v>218</v>
      </c>
      <c r="B209" s="227" t="s">
        <v>268</v>
      </c>
      <c r="C209" s="3" t="s">
        <v>269</v>
      </c>
      <c r="D209" s="218" t="s">
        <v>2</v>
      </c>
      <c r="E209" s="5">
        <v>592</v>
      </c>
      <c r="F209" s="213"/>
      <c r="G209" s="211"/>
      <c r="H209" s="211"/>
    </row>
    <row r="210" spans="2:8" s="20" customFormat="1" ht="13.5" customHeight="1">
      <c r="B210" s="21"/>
      <c r="C210" s="210"/>
      <c r="D210" s="3"/>
      <c r="E210" s="5"/>
      <c r="F210" s="213"/>
      <c r="G210" s="211"/>
      <c r="H210" s="211"/>
    </row>
    <row r="211" spans="1:8" s="20" customFormat="1" ht="13.5" customHeight="1">
      <c r="A211" s="6" t="s">
        <v>1</v>
      </c>
      <c r="B211" s="7" t="s">
        <v>127</v>
      </c>
      <c r="C211" s="6" t="s">
        <v>135</v>
      </c>
      <c r="D211" s="6" t="s">
        <v>2</v>
      </c>
      <c r="E211" s="8">
        <f>E212</f>
        <v>4802</v>
      </c>
      <c r="F211" s="213"/>
      <c r="G211" s="211"/>
      <c r="H211" s="211"/>
    </row>
    <row r="212" spans="1:8" s="20" customFormat="1" ht="13.5" customHeight="1">
      <c r="A212" s="9" t="s">
        <v>3</v>
      </c>
      <c r="B212" s="10" t="s">
        <v>128</v>
      </c>
      <c r="C212" s="9" t="s">
        <v>136</v>
      </c>
      <c r="D212" s="9" t="s">
        <v>2</v>
      </c>
      <c r="E212" s="11">
        <f>SUM(E213:E213)</f>
        <v>4802</v>
      </c>
      <c r="F212" s="213"/>
      <c r="G212" s="211"/>
      <c r="H212" s="211"/>
    </row>
    <row r="213" spans="1:8" s="20" customFormat="1" ht="13.5" customHeight="1">
      <c r="A213" s="1" t="s">
        <v>4</v>
      </c>
      <c r="B213" s="4" t="s">
        <v>131</v>
      </c>
      <c r="C213" s="3" t="s">
        <v>143</v>
      </c>
      <c r="D213" s="3" t="s">
        <v>2</v>
      </c>
      <c r="E213" s="5">
        <v>4802</v>
      </c>
      <c r="F213" s="213"/>
      <c r="G213" s="211"/>
      <c r="H213" s="211"/>
    </row>
    <row r="214" spans="1:8" s="20" customFormat="1" ht="13.5" customHeight="1">
      <c r="A214" s="1"/>
      <c r="B214" s="4"/>
      <c r="C214" s="3"/>
      <c r="D214" s="3"/>
      <c r="E214" s="5"/>
      <c r="F214" s="213"/>
      <c r="G214" s="211"/>
      <c r="H214" s="211"/>
    </row>
    <row r="215" spans="1:8" s="20" customFormat="1" ht="13.5" customHeight="1">
      <c r="A215" s="6" t="s">
        <v>1</v>
      </c>
      <c r="B215" s="7" t="s">
        <v>153</v>
      </c>
      <c r="C215" s="6" t="s">
        <v>156</v>
      </c>
      <c r="D215" s="6" t="s">
        <v>2</v>
      </c>
      <c r="E215" s="8">
        <f>E216</f>
        <v>5554</v>
      </c>
      <c r="F215" s="213"/>
      <c r="G215" s="211"/>
      <c r="H215" s="211"/>
    </row>
    <row r="216" spans="1:8" s="20" customFormat="1" ht="13.5" customHeight="1">
      <c r="A216" s="9" t="s">
        <v>3</v>
      </c>
      <c r="B216" s="10" t="s">
        <v>160</v>
      </c>
      <c r="C216" s="9" t="s">
        <v>161</v>
      </c>
      <c r="D216" s="9" t="s">
        <v>2</v>
      </c>
      <c r="E216" s="11">
        <f>SUM(E217:E217)</f>
        <v>5554</v>
      </c>
      <c r="F216" s="213"/>
      <c r="G216" s="211"/>
      <c r="H216" s="211"/>
    </row>
    <row r="217" spans="1:8" s="20" customFormat="1" ht="13.5" customHeight="1">
      <c r="A217" s="1" t="s">
        <v>4</v>
      </c>
      <c r="B217" s="4" t="s">
        <v>187</v>
      </c>
      <c r="C217" s="3" t="s">
        <v>188</v>
      </c>
      <c r="D217" s="3" t="s">
        <v>2</v>
      </c>
      <c r="E217" s="5">
        <v>5554</v>
      </c>
      <c r="F217" s="213"/>
      <c r="G217" s="211"/>
      <c r="H217" s="211"/>
    </row>
    <row r="218" spans="1:8" s="20" customFormat="1" ht="13.5" customHeight="1">
      <c r="A218" s="1"/>
      <c r="B218" s="4"/>
      <c r="C218" s="3"/>
      <c r="D218" s="3"/>
      <c r="E218" s="5"/>
      <c r="F218" s="213"/>
      <c r="G218" s="211"/>
      <c r="H218" s="211"/>
    </row>
    <row r="219" spans="1:8" s="20" customFormat="1" ht="13.5" customHeight="1">
      <c r="A219" s="6" t="s">
        <v>1</v>
      </c>
      <c r="B219" s="7" t="s">
        <v>162</v>
      </c>
      <c r="C219" s="6" t="s">
        <v>164</v>
      </c>
      <c r="D219" s="6" t="s">
        <v>2</v>
      </c>
      <c r="E219" s="8">
        <f>E220</f>
        <v>6311</v>
      </c>
      <c r="F219" s="213"/>
      <c r="G219" s="211"/>
      <c r="H219" s="211"/>
    </row>
    <row r="220" spans="1:8" s="20" customFormat="1" ht="13.5" customHeight="1">
      <c r="A220" s="9" t="s">
        <v>3</v>
      </c>
      <c r="B220" s="10" t="s">
        <v>166</v>
      </c>
      <c r="C220" s="9" t="s">
        <v>167</v>
      </c>
      <c r="D220" s="9" t="s">
        <v>2</v>
      </c>
      <c r="E220" s="11">
        <f>SUM(E221:E223)</f>
        <v>6311</v>
      </c>
      <c r="F220" s="213"/>
      <c r="G220" s="211"/>
      <c r="H220" s="211"/>
    </row>
    <row r="221" spans="1:8" s="20" customFormat="1" ht="13.5" customHeight="1">
      <c r="A221" s="1" t="s">
        <v>4</v>
      </c>
      <c r="B221" s="4" t="s">
        <v>178</v>
      </c>
      <c r="C221" s="3" t="s">
        <v>180</v>
      </c>
      <c r="D221" s="3" t="s">
        <v>2</v>
      </c>
      <c r="E221" s="5">
        <v>2111</v>
      </c>
      <c r="F221" s="213"/>
      <c r="G221" s="211"/>
      <c r="H221" s="211"/>
    </row>
    <row r="222" spans="1:8" s="20" customFormat="1" ht="13.5" customHeight="1">
      <c r="A222" s="1" t="s">
        <v>4</v>
      </c>
      <c r="B222" s="4" t="s">
        <v>133</v>
      </c>
      <c r="C222" s="3" t="s">
        <v>137</v>
      </c>
      <c r="D222" s="3" t="s">
        <v>2</v>
      </c>
      <c r="E222" s="5">
        <v>2200</v>
      </c>
      <c r="F222" s="213"/>
      <c r="G222" s="211"/>
      <c r="H222" s="211"/>
    </row>
    <row r="223" spans="1:8" s="20" customFormat="1" ht="13.5" customHeight="1">
      <c r="A223" s="1" t="s">
        <v>4</v>
      </c>
      <c r="B223" s="4" t="s">
        <v>169</v>
      </c>
      <c r="C223" s="3" t="s">
        <v>171</v>
      </c>
      <c r="D223" s="3" t="s">
        <v>2</v>
      </c>
      <c r="E223" s="5">
        <v>2000</v>
      </c>
      <c r="F223" s="213"/>
      <c r="G223" s="211"/>
      <c r="H223" s="211"/>
    </row>
    <row r="224" spans="1:8" s="20" customFormat="1" ht="13.5" customHeight="1">
      <c r="A224" s="1"/>
      <c r="B224" s="4"/>
      <c r="C224" s="3"/>
      <c r="D224" s="3"/>
      <c r="E224" s="5"/>
      <c r="F224" s="213"/>
      <c r="G224" s="211"/>
      <c r="H224" s="211"/>
    </row>
    <row r="225" spans="1:8" s="20" customFormat="1" ht="13.5" customHeight="1">
      <c r="A225" s="6" t="s">
        <v>1</v>
      </c>
      <c r="B225" s="7" t="s">
        <v>239</v>
      </c>
      <c r="C225" s="6" t="s">
        <v>219</v>
      </c>
      <c r="D225" s="6" t="s">
        <v>2</v>
      </c>
      <c r="E225" s="8">
        <f>E226</f>
        <v>58676</v>
      </c>
      <c r="F225" s="213"/>
      <c r="G225" s="211"/>
      <c r="H225" s="211"/>
    </row>
    <row r="226" spans="1:8" s="20" customFormat="1" ht="13.5" customHeight="1">
      <c r="A226" s="9" t="s">
        <v>3</v>
      </c>
      <c r="B226" s="10" t="s">
        <v>226</v>
      </c>
      <c r="C226" s="9" t="s">
        <v>225</v>
      </c>
      <c r="D226" s="9" t="s">
        <v>2</v>
      </c>
      <c r="E226" s="11">
        <f>SUM(E227:E231)</f>
        <v>58676</v>
      </c>
      <c r="F226" s="213"/>
      <c r="G226" s="211"/>
      <c r="H226" s="211"/>
    </row>
    <row r="227" spans="1:8" s="20" customFormat="1" ht="13.5" customHeight="1">
      <c r="A227" s="1" t="s">
        <v>4</v>
      </c>
      <c r="B227" s="4" t="s">
        <v>131</v>
      </c>
      <c r="C227" s="3" t="s">
        <v>143</v>
      </c>
      <c r="D227" s="3" t="s">
        <v>2</v>
      </c>
      <c r="E227" s="5">
        <v>47995</v>
      </c>
      <c r="F227" s="213"/>
      <c r="G227" s="211"/>
      <c r="H227" s="211"/>
    </row>
    <row r="228" spans="1:8" s="20" customFormat="1" ht="13.5" customHeight="1">
      <c r="A228" s="1" t="s">
        <v>4</v>
      </c>
      <c r="B228" s="4" t="s">
        <v>240</v>
      </c>
      <c r="C228" s="3" t="s">
        <v>143</v>
      </c>
      <c r="D228" s="3" t="s">
        <v>2</v>
      </c>
      <c r="E228" s="5">
        <v>257</v>
      </c>
      <c r="F228" s="213"/>
      <c r="G228" s="211"/>
      <c r="H228" s="211"/>
    </row>
    <row r="229" spans="1:8" s="20" customFormat="1" ht="13.5" customHeight="1">
      <c r="A229" s="1" t="s">
        <v>4</v>
      </c>
      <c r="B229" s="4" t="s">
        <v>132</v>
      </c>
      <c r="C229" s="3" t="s">
        <v>138</v>
      </c>
      <c r="D229" s="3" t="s">
        <v>2</v>
      </c>
      <c r="E229" s="5">
        <v>10032</v>
      </c>
      <c r="F229" s="213"/>
      <c r="G229" s="211"/>
      <c r="H229" s="211"/>
    </row>
    <row r="230" spans="1:8" s="20" customFormat="1" ht="13.5" customHeight="1">
      <c r="A230" s="1" t="s">
        <v>4</v>
      </c>
      <c r="B230" s="4" t="s">
        <v>241</v>
      </c>
      <c r="C230" s="3" t="s">
        <v>138</v>
      </c>
      <c r="D230" s="3" t="s">
        <v>2</v>
      </c>
      <c r="E230" s="5">
        <v>44</v>
      </c>
      <c r="F230" s="213"/>
      <c r="G230" s="211"/>
      <c r="H230" s="211"/>
    </row>
    <row r="231" spans="1:8" s="20" customFormat="1" ht="13.5" customHeight="1">
      <c r="A231" s="1" t="s">
        <v>4</v>
      </c>
      <c r="B231" s="4" t="s">
        <v>173</v>
      </c>
      <c r="C231" s="3" t="s">
        <v>174</v>
      </c>
      <c r="D231" s="3" t="s">
        <v>2</v>
      </c>
      <c r="E231" s="5">
        <v>348</v>
      </c>
      <c r="F231" s="213"/>
      <c r="G231" s="211"/>
      <c r="H231" s="211"/>
    </row>
    <row r="232" spans="1:8" s="20" customFormat="1" ht="13.5" customHeight="1">
      <c r="A232" s="1"/>
      <c r="B232" s="4"/>
      <c r="C232" s="3"/>
      <c r="D232" s="3"/>
      <c r="E232" s="5"/>
      <c r="F232" s="213"/>
      <c r="G232" s="211"/>
      <c r="H232" s="211"/>
    </row>
    <row r="233" spans="1:8" s="20" customFormat="1" ht="13.5" customHeight="1">
      <c r="A233" s="6" t="s">
        <v>1</v>
      </c>
      <c r="B233" s="7" t="s">
        <v>146</v>
      </c>
      <c r="C233" s="6" t="s">
        <v>147</v>
      </c>
      <c r="D233" s="6" t="s">
        <v>2</v>
      </c>
      <c r="E233" s="8">
        <f>E234</f>
        <v>6779</v>
      </c>
      <c r="F233" s="213"/>
      <c r="G233" s="211"/>
      <c r="H233" s="211"/>
    </row>
    <row r="234" spans="1:8" s="20" customFormat="1" ht="13.5" customHeight="1">
      <c r="A234" s="9" t="s">
        <v>3</v>
      </c>
      <c r="B234" s="10" t="s">
        <v>181</v>
      </c>
      <c r="C234" s="9" t="s">
        <v>182</v>
      </c>
      <c r="D234" s="9" t="s">
        <v>2</v>
      </c>
      <c r="E234" s="11">
        <f>SUM(E235:E238)</f>
        <v>6779</v>
      </c>
      <c r="F234" s="213"/>
      <c r="G234" s="211"/>
      <c r="H234" s="211"/>
    </row>
    <row r="235" spans="1:8" s="20" customFormat="1" ht="13.5" customHeight="1">
      <c r="A235" s="1" t="s">
        <v>4</v>
      </c>
      <c r="B235" s="4" t="s">
        <v>232</v>
      </c>
      <c r="C235" s="3" t="s">
        <v>233</v>
      </c>
      <c r="D235" s="3" t="s">
        <v>2</v>
      </c>
      <c r="E235" s="5">
        <v>1310</v>
      </c>
      <c r="F235" s="213"/>
      <c r="G235" s="211"/>
      <c r="H235" s="211"/>
    </row>
    <row r="236" spans="1:8" s="20" customFormat="1" ht="13.5" customHeight="1">
      <c r="A236" s="1" t="s">
        <v>4</v>
      </c>
      <c r="B236" s="4" t="s">
        <v>132</v>
      </c>
      <c r="C236" s="3" t="s">
        <v>138</v>
      </c>
      <c r="D236" s="3" t="s">
        <v>2</v>
      </c>
      <c r="E236" s="5">
        <v>2727</v>
      </c>
      <c r="F236" s="213"/>
      <c r="G236" s="211"/>
      <c r="H236" s="211"/>
    </row>
    <row r="237" spans="1:8" s="20" customFormat="1" ht="13.5" customHeight="1">
      <c r="A237" s="1" t="s">
        <v>4</v>
      </c>
      <c r="B237" s="4" t="s">
        <v>194</v>
      </c>
      <c r="C237" s="3" t="s">
        <v>197</v>
      </c>
      <c r="D237" s="3" t="s">
        <v>2</v>
      </c>
      <c r="E237" s="5">
        <v>990</v>
      </c>
      <c r="F237" s="213"/>
      <c r="G237" s="211"/>
      <c r="H237" s="211"/>
    </row>
    <row r="238" spans="1:8" s="20" customFormat="1" ht="13.5" customHeight="1">
      <c r="A238" s="1" t="s">
        <v>4</v>
      </c>
      <c r="B238" s="4" t="s">
        <v>152</v>
      </c>
      <c r="C238" s="3" t="s">
        <v>158</v>
      </c>
      <c r="D238" s="3" t="s">
        <v>2</v>
      </c>
      <c r="E238" s="5">
        <v>1752</v>
      </c>
      <c r="F238" s="213"/>
      <c r="G238" s="211"/>
      <c r="H238" s="211"/>
    </row>
    <row r="239" spans="1:8" s="20" customFormat="1" ht="13.5" customHeight="1">
      <c r="A239" s="1"/>
      <c r="B239" s="4"/>
      <c r="C239" s="3"/>
      <c r="D239" s="3"/>
      <c r="E239" s="5"/>
      <c r="F239" s="213"/>
      <c r="G239" s="211"/>
      <c r="H239" s="211"/>
    </row>
    <row r="240" spans="1:8" s="20" customFormat="1" ht="13.5" customHeight="1">
      <c r="A240" s="219" t="s">
        <v>1</v>
      </c>
      <c r="B240" s="220">
        <v>921</v>
      </c>
      <c r="C240" s="221" t="s">
        <v>282</v>
      </c>
      <c r="D240" s="219" t="s">
        <v>2</v>
      </c>
      <c r="E240" s="222">
        <f>E241</f>
        <v>1167</v>
      </c>
      <c r="F240" s="213"/>
      <c r="G240" s="211"/>
      <c r="H240" s="211"/>
    </row>
    <row r="241" spans="1:8" s="20" customFormat="1" ht="13.5" customHeight="1">
      <c r="A241" s="223" t="s">
        <v>3</v>
      </c>
      <c r="B241" s="231">
        <v>92105</v>
      </c>
      <c r="C241" s="223" t="s">
        <v>283</v>
      </c>
      <c r="D241" s="223" t="s">
        <v>2</v>
      </c>
      <c r="E241" s="224">
        <f>SUM(E242:E242)</f>
        <v>1167</v>
      </c>
      <c r="F241" s="213"/>
      <c r="G241" s="211"/>
      <c r="H241" s="211"/>
    </row>
    <row r="242" spans="1:8" s="20" customFormat="1" ht="13.5" customHeight="1">
      <c r="A242" s="216" t="s">
        <v>218</v>
      </c>
      <c r="B242" s="217">
        <v>4300</v>
      </c>
      <c r="C242" s="218" t="s">
        <v>137</v>
      </c>
      <c r="D242" s="218" t="s">
        <v>2</v>
      </c>
      <c r="E242" s="225">
        <v>1167</v>
      </c>
      <c r="F242" s="213"/>
      <c r="G242" s="211"/>
      <c r="H242" s="211"/>
    </row>
    <row r="243" spans="1:8" s="20" customFormat="1" ht="13.5" customHeight="1">
      <c r="A243" s="1"/>
      <c r="B243" s="4"/>
      <c r="C243" s="3"/>
      <c r="D243" s="3"/>
      <c r="E243" s="5"/>
      <c r="F243" s="213"/>
      <c r="G243" s="211"/>
      <c r="H243" s="211"/>
    </row>
    <row r="244" spans="1:8" s="12" customFormat="1" ht="13.5" customHeight="1">
      <c r="A244" s="1"/>
      <c r="B244" s="4"/>
      <c r="C244" s="19" t="s">
        <v>198</v>
      </c>
      <c r="D244" s="3"/>
      <c r="E244" s="5"/>
      <c r="F244" s="213"/>
      <c r="G244" s="211"/>
      <c r="H244" s="211"/>
    </row>
    <row r="245" spans="1:8" s="12" customFormat="1" ht="13.5" customHeight="1">
      <c r="A245" s="1"/>
      <c r="B245" s="4"/>
      <c r="C245" s="19"/>
      <c r="D245" s="3"/>
      <c r="E245" s="5"/>
      <c r="F245" s="213"/>
      <c r="G245" s="211"/>
      <c r="H245" s="211"/>
    </row>
    <row r="246" spans="1:8" s="12" customFormat="1" ht="17.25" customHeight="1">
      <c r="A246" s="21" t="s">
        <v>253</v>
      </c>
      <c r="B246" s="22"/>
      <c r="C246" s="20"/>
      <c r="D246" s="3"/>
      <c r="E246" s="5"/>
      <c r="F246" s="213"/>
      <c r="G246" s="211"/>
      <c r="H246" s="211"/>
    </row>
    <row r="247" spans="1:8" s="12" customFormat="1" ht="13.5" customHeight="1">
      <c r="A247" s="1"/>
      <c r="B247" s="4"/>
      <c r="C247" s="19"/>
      <c r="D247" s="3"/>
      <c r="E247" s="5"/>
      <c r="F247" s="213"/>
      <c r="G247" s="211"/>
      <c r="H247" s="211"/>
    </row>
    <row r="248" spans="1:8" s="12" customFormat="1" ht="13.5" customHeight="1">
      <c r="A248" s="1" t="s">
        <v>4</v>
      </c>
      <c r="B248" s="4" t="s">
        <v>251</v>
      </c>
      <c r="C248" s="208" t="s">
        <v>252</v>
      </c>
      <c r="D248" s="3" t="s">
        <v>2</v>
      </c>
      <c r="E248" s="5">
        <v>600000</v>
      </c>
      <c r="F248" s="213"/>
      <c r="G248" s="211"/>
      <c r="H248" s="211"/>
    </row>
    <row r="249" spans="1:8" s="12" customFormat="1" ht="13.5" customHeight="1">
      <c r="A249" s="1"/>
      <c r="B249" s="4"/>
      <c r="C249" s="19"/>
      <c r="D249" s="3"/>
      <c r="E249" s="5"/>
      <c r="F249" s="213"/>
      <c r="G249" s="211"/>
      <c r="H249" s="211"/>
    </row>
    <row r="250" spans="1:8" s="12" customFormat="1" ht="13.5" customHeight="1">
      <c r="A250" s="1"/>
      <c r="B250" s="4"/>
      <c r="C250" s="19" t="s">
        <v>199</v>
      </c>
      <c r="D250" s="3"/>
      <c r="E250" s="5"/>
      <c r="F250" s="213"/>
      <c r="G250" s="211"/>
      <c r="H250" s="211"/>
    </row>
    <row r="251" spans="1:8" s="12" customFormat="1" ht="13.5" customHeight="1">
      <c r="A251" s="1"/>
      <c r="B251" s="4"/>
      <c r="C251" s="19"/>
      <c r="D251" s="3"/>
      <c r="E251" s="5"/>
      <c r="F251" s="213"/>
      <c r="G251" s="211"/>
      <c r="H251" s="211"/>
    </row>
    <row r="252" spans="1:8" s="12" customFormat="1" ht="17.25" customHeight="1">
      <c r="A252" s="21" t="s">
        <v>208</v>
      </c>
      <c r="B252" s="22"/>
      <c r="C252" s="20"/>
      <c r="D252" s="3"/>
      <c r="E252" s="5"/>
      <c r="F252" s="213"/>
      <c r="G252" s="211"/>
      <c r="H252" s="211"/>
    </row>
    <row r="253" spans="1:8" s="12" customFormat="1" ht="13.5" customHeight="1">
      <c r="A253" s="1"/>
      <c r="B253" s="4"/>
      <c r="C253" s="19"/>
      <c r="D253" s="3"/>
      <c r="E253" s="5"/>
      <c r="F253" s="213"/>
      <c r="G253" s="211"/>
      <c r="H253" s="211"/>
    </row>
    <row r="254" spans="1:8" s="12" customFormat="1" ht="13.5" customHeight="1">
      <c r="A254" s="1" t="s">
        <v>4</v>
      </c>
      <c r="B254" s="4" t="s">
        <v>250</v>
      </c>
      <c r="C254" s="210" t="s">
        <v>211</v>
      </c>
      <c r="D254" s="3" t="s">
        <v>2</v>
      </c>
      <c r="E254" s="5">
        <v>600000</v>
      </c>
      <c r="F254" s="213"/>
      <c r="G254" s="211"/>
      <c r="H254" s="211"/>
    </row>
    <row r="255" spans="1:8" s="12" customFormat="1" ht="13.5" customHeight="1">
      <c r="A255" s="1"/>
      <c r="B255" s="4"/>
      <c r="C255" s="208"/>
      <c r="D255" s="3"/>
      <c r="E255" s="5"/>
      <c r="F255" s="213"/>
      <c r="G255" s="211"/>
      <c r="H255" s="211"/>
    </row>
    <row r="256" spans="1:8" s="12" customFormat="1" ht="13.5" customHeight="1">
      <c r="A256" s="1"/>
      <c r="B256" s="4"/>
      <c r="C256" s="19" t="s">
        <v>200</v>
      </c>
      <c r="D256" s="3"/>
      <c r="E256" s="5"/>
      <c r="F256" s="213"/>
      <c r="G256" s="211"/>
      <c r="H256" s="211"/>
    </row>
    <row r="257" spans="1:8" s="12" customFormat="1" ht="13.5" customHeight="1">
      <c r="A257" s="1"/>
      <c r="B257" s="4"/>
      <c r="C257" s="3"/>
      <c r="D257" s="3"/>
      <c r="E257" s="5"/>
      <c r="F257" s="213"/>
      <c r="G257" s="211"/>
      <c r="H257" s="211"/>
    </row>
    <row r="258" spans="1:8" s="12" customFormat="1" ht="13.5" customHeight="1">
      <c r="A258" s="1" t="s">
        <v>275</v>
      </c>
      <c r="B258" s="4"/>
      <c r="C258" s="3"/>
      <c r="D258" s="3"/>
      <c r="E258" s="5"/>
      <c r="F258" s="213"/>
      <c r="G258" s="211"/>
      <c r="H258" s="211"/>
    </row>
    <row r="259" spans="1:8" s="12" customFormat="1" ht="13.5" customHeight="1">
      <c r="A259" s="1"/>
      <c r="B259" s="4"/>
      <c r="C259" s="3"/>
      <c r="D259" s="3"/>
      <c r="E259" s="5"/>
      <c r="F259" s="213"/>
      <c r="G259" s="211"/>
      <c r="H259" s="211"/>
    </row>
    <row r="260" spans="1:3" ht="13.5" customHeight="1">
      <c r="A260" s="1"/>
      <c r="B260" s="2"/>
      <c r="C260" s="19" t="s">
        <v>209</v>
      </c>
    </row>
    <row r="261" spans="2:3" ht="13.5" customHeight="1">
      <c r="B261" s="2"/>
      <c r="C261" s="19"/>
    </row>
    <row r="262" spans="1:2" ht="13.5" customHeight="1">
      <c r="A262" s="3" t="s">
        <v>5</v>
      </c>
      <c r="B262" s="2"/>
    </row>
    <row r="263" ht="13.5" customHeight="1">
      <c r="B263" s="2"/>
    </row>
    <row r="264" spans="2:8" ht="13.5" customHeight="1">
      <c r="B264" s="2"/>
      <c r="C264" s="3" t="s">
        <v>6</v>
      </c>
      <c r="E264" s="5">
        <f>45714212+571769</f>
        <v>46285981</v>
      </c>
      <c r="F264" s="215"/>
      <c r="H264" s="213"/>
    </row>
    <row r="265" spans="2:6" ht="13.5" customHeight="1">
      <c r="B265" s="2"/>
      <c r="C265" s="3" t="s">
        <v>7</v>
      </c>
      <c r="E265" s="5">
        <v>5148986</v>
      </c>
      <c r="F265" s="215"/>
    </row>
    <row r="266" spans="2:6" ht="13.5" customHeight="1">
      <c r="B266" s="2"/>
      <c r="C266" s="24" t="s">
        <v>8</v>
      </c>
      <c r="E266" s="8">
        <f>SUM(E264:E265)</f>
        <v>51434967</v>
      </c>
      <c r="F266" s="215"/>
    </row>
    <row r="267" spans="2:6" ht="13.5" customHeight="1">
      <c r="B267" s="2"/>
      <c r="C267" s="3" t="s">
        <v>9</v>
      </c>
      <c r="E267" s="5">
        <f>48211674+571769</f>
        <v>48783443</v>
      </c>
      <c r="F267" s="215"/>
    </row>
    <row r="268" spans="2:6" ht="13.5" customHeight="1">
      <c r="B268" s="2"/>
      <c r="C268" s="3" t="s">
        <v>10</v>
      </c>
      <c r="E268" s="5">
        <v>2651524</v>
      </c>
      <c r="F268" s="215"/>
    </row>
    <row r="269" spans="2:5" ht="13.5" customHeight="1">
      <c r="B269" s="2"/>
      <c r="C269" s="24" t="s">
        <v>8</v>
      </c>
      <c r="E269" s="8">
        <f>SUM(E267:E268)</f>
        <v>51434967</v>
      </c>
    </row>
    <row r="270" spans="2:6" ht="13.5" customHeight="1">
      <c r="B270" s="2"/>
      <c r="C270" s="24"/>
      <c r="E270" s="8"/>
      <c r="F270" s="215"/>
    </row>
    <row r="271" spans="3:5" ht="13.5" customHeight="1">
      <c r="C271" s="19" t="s">
        <v>210</v>
      </c>
      <c r="E271" s="8"/>
    </row>
    <row r="272" spans="3:5" ht="13.5" customHeight="1">
      <c r="C272" s="19"/>
      <c r="E272" s="8"/>
    </row>
    <row r="273" ht="13.5" customHeight="1">
      <c r="A273" s="3" t="s">
        <v>11</v>
      </c>
    </row>
    <row r="274" ht="13.5" customHeight="1"/>
    <row r="275" ht="13.5" customHeight="1">
      <c r="A275" s="3" t="s">
        <v>12</v>
      </c>
    </row>
    <row r="276" ht="13.5" customHeight="1">
      <c r="A276" s="3" t="s">
        <v>13</v>
      </c>
    </row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</sheetData>
  <printOptions horizontalCentered="1"/>
  <pageMargins left="0.5118110236220472" right="0.5118110236220472" top="0.5905511811023623" bottom="0.5905511811023623" header="0.35433070866141736" footer="0.3937007874015748"/>
  <pageSetup horizontalDpi="600" verticalDpi="600" orientation="portrait" paperSize="9" r:id="rId1"/>
  <headerFooter alignWithMargins="0">
    <oddFooter>&amp;CStrona &amp;P</oddFooter>
  </headerFooter>
  <rowBreaks count="1" manualBreakCount="1"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208"/>
  <sheetViews>
    <sheetView zoomScale="80" zoomScaleNormal="80" workbookViewId="0" topLeftCell="A39">
      <selection activeCell="J69" sqref="J69"/>
    </sheetView>
  </sheetViews>
  <sheetFormatPr defaultColWidth="9.00390625" defaultRowHeight="12.75"/>
  <cols>
    <col min="1" max="1" width="8.125" style="28" customWidth="1"/>
    <col min="2" max="2" width="5.00390625" style="26" customWidth="1"/>
    <col min="3" max="3" width="8.25390625" style="27" customWidth="1"/>
    <col min="4" max="4" width="7.375" style="27" customWidth="1"/>
    <col min="5" max="5" width="8.00390625" style="27" customWidth="1"/>
    <col min="6" max="7" width="7.375" style="27" customWidth="1"/>
    <col min="8" max="8" width="6.875" style="27" customWidth="1"/>
    <col min="9" max="9" width="8.25390625" style="27" customWidth="1"/>
    <col min="10" max="11" width="8.125" style="27" customWidth="1"/>
    <col min="12" max="12" width="7.125" style="29" customWidth="1"/>
    <col min="13" max="13" width="7.75390625" style="28" customWidth="1"/>
    <col min="14" max="14" width="7.875" style="28" customWidth="1"/>
    <col min="15" max="15" width="5.875" style="27" customWidth="1"/>
    <col min="16" max="16" width="7.00390625" style="27" customWidth="1"/>
    <col min="17" max="17" width="7.125" style="27" customWidth="1"/>
    <col min="18" max="18" width="8.375" style="27" customWidth="1"/>
    <col min="19" max="19" width="9.375" style="30" customWidth="1"/>
    <col min="20" max="16384" width="9.125" style="28" customWidth="1"/>
  </cols>
  <sheetData>
    <row r="1" ht="12" hidden="1"/>
    <row r="2" spans="1:10" ht="12" hidden="1">
      <c r="A2" s="31"/>
      <c r="C2" s="32"/>
      <c r="D2" s="32"/>
      <c r="E2" s="32"/>
      <c r="F2" s="32"/>
      <c r="G2" s="32"/>
      <c r="H2" s="32"/>
      <c r="I2" s="32"/>
      <c r="J2" s="32" t="s">
        <v>20</v>
      </c>
    </row>
    <row r="3" spans="1:10" ht="12" hidden="1">
      <c r="A3" s="33" t="s">
        <v>21</v>
      </c>
      <c r="B3" s="34"/>
      <c r="C3" s="35"/>
      <c r="D3" s="36" t="s">
        <v>22</v>
      </c>
      <c r="E3" s="35"/>
      <c r="F3" s="37"/>
      <c r="G3" s="36" t="s">
        <v>23</v>
      </c>
      <c r="H3" s="37"/>
      <c r="I3" s="35"/>
      <c r="J3" s="32"/>
    </row>
    <row r="4" spans="1:10" ht="12" hidden="1">
      <c r="A4" s="33" t="s">
        <v>21</v>
      </c>
      <c r="B4" s="34"/>
      <c r="C4" s="35"/>
      <c r="D4" s="36" t="s">
        <v>24</v>
      </c>
      <c r="E4" s="35"/>
      <c r="F4" s="37"/>
      <c r="G4" s="36" t="s">
        <v>25</v>
      </c>
      <c r="H4" s="37"/>
      <c r="I4" s="35"/>
      <c r="J4" s="32"/>
    </row>
    <row r="5" spans="1:10" ht="12" hidden="1">
      <c r="A5" s="33" t="s">
        <v>26</v>
      </c>
      <c r="B5" s="34"/>
      <c r="C5" s="35"/>
      <c r="D5" s="36" t="s">
        <v>22</v>
      </c>
      <c r="E5" s="35"/>
      <c r="F5" s="37"/>
      <c r="G5" s="36" t="s">
        <v>27</v>
      </c>
      <c r="H5" s="37"/>
      <c r="I5" s="35"/>
      <c r="J5" s="32"/>
    </row>
    <row r="6" spans="1:10" ht="12" hidden="1">
      <c r="A6" s="33" t="s">
        <v>26</v>
      </c>
      <c r="B6" s="34"/>
      <c r="C6" s="35"/>
      <c r="D6" s="36" t="s">
        <v>24</v>
      </c>
      <c r="E6" s="35"/>
      <c r="F6" s="37"/>
      <c r="G6" s="36" t="s">
        <v>28</v>
      </c>
      <c r="H6" s="37"/>
      <c r="I6" s="35"/>
      <c r="J6" s="32"/>
    </row>
    <row r="7" spans="1:10" ht="12" hidden="1">
      <c r="A7" s="33"/>
      <c r="B7" s="34"/>
      <c r="C7" s="35"/>
      <c r="D7" s="36"/>
      <c r="E7" s="35"/>
      <c r="F7" s="37"/>
      <c r="G7" s="36"/>
      <c r="H7" s="37"/>
      <c r="I7" s="35"/>
      <c r="J7" s="32"/>
    </row>
    <row r="8" spans="1:10" ht="12" hidden="1">
      <c r="A8" s="33"/>
      <c r="B8" s="34"/>
      <c r="C8" s="35"/>
      <c r="D8" s="36"/>
      <c r="E8" s="35"/>
      <c r="F8" s="37"/>
      <c r="G8" s="36"/>
      <c r="H8" s="37"/>
      <c r="I8" s="35"/>
      <c r="J8" s="32"/>
    </row>
    <row r="9" spans="1:10" ht="12" hidden="1">
      <c r="A9" s="33"/>
      <c r="B9" s="34"/>
      <c r="C9" s="35"/>
      <c r="D9" s="36"/>
      <c r="E9" s="35"/>
      <c r="F9" s="37"/>
      <c r="G9" s="36"/>
      <c r="H9" s="37"/>
      <c r="I9" s="35"/>
      <c r="J9" s="32"/>
    </row>
    <row r="10" spans="1:10" ht="12" hidden="1">
      <c r="A10" s="33"/>
      <c r="B10" s="34"/>
      <c r="C10" s="35"/>
      <c r="D10" s="36"/>
      <c r="E10" s="35"/>
      <c r="F10" s="37"/>
      <c r="G10" s="36"/>
      <c r="H10" s="37"/>
      <c r="I10" s="35"/>
      <c r="J10" s="32"/>
    </row>
    <row r="11" spans="1:10" ht="12" hidden="1">
      <c r="A11" s="33"/>
      <c r="B11" s="34"/>
      <c r="C11" s="35"/>
      <c r="D11" s="36"/>
      <c r="E11" s="35"/>
      <c r="F11" s="37"/>
      <c r="G11" s="36"/>
      <c r="H11" s="37"/>
      <c r="I11" s="35"/>
      <c r="J11" s="32"/>
    </row>
    <row r="12" spans="1:10" ht="12" hidden="1">
      <c r="A12" s="33"/>
      <c r="B12" s="34"/>
      <c r="C12" s="35"/>
      <c r="D12" s="36"/>
      <c r="E12" s="35"/>
      <c r="F12" s="37"/>
      <c r="G12" s="36"/>
      <c r="H12" s="37"/>
      <c r="I12" s="35"/>
      <c r="J12" s="32"/>
    </row>
    <row r="13" spans="1:10" ht="12" hidden="1">
      <c r="A13" s="33"/>
      <c r="B13" s="34"/>
      <c r="C13" s="35"/>
      <c r="D13" s="36"/>
      <c r="E13" s="35"/>
      <c r="F13" s="37"/>
      <c r="G13" s="36"/>
      <c r="H13" s="37"/>
      <c r="I13" s="35"/>
      <c r="J13" s="32"/>
    </row>
    <row r="14" spans="1:10" ht="12" hidden="1">
      <c r="A14" s="33"/>
      <c r="B14" s="34"/>
      <c r="C14" s="35"/>
      <c r="D14" s="36"/>
      <c r="E14" s="35"/>
      <c r="F14" s="37"/>
      <c r="G14" s="36"/>
      <c r="H14" s="37"/>
      <c r="I14" s="35"/>
      <c r="J14" s="32"/>
    </row>
    <row r="15" spans="1:10" ht="12" hidden="1">
      <c r="A15" s="33"/>
      <c r="B15" s="34"/>
      <c r="C15" s="38"/>
      <c r="D15" s="39"/>
      <c r="E15" s="38"/>
      <c r="F15" s="40"/>
      <c r="G15" s="36"/>
      <c r="H15" s="40"/>
      <c r="I15" s="38"/>
      <c r="J15" s="32"/>
    </row>
    <row r="16" spans="1:19" s="44" customFormat="1" ht="16.5" customHeight="1">
      <c r="A16" s="41"/>
      <c r="B16" s="42"/>
      <c r="C16" s="43"/>
      <c r="F16" s="43"/>
      <c r="G16" s="43"/>
      <c r="H16" s="45" t="s">
        <v>29</v>
      </c>
      <c r="I16" s="43"/>
      <c r="J16" s="46"/>
      <c r="K16" s="46"/>
      <c r="L16" s="47"/>
      <c r="O16" s="46"/>
      <c r="P16" s="46"/>
      <c r="Q16" s="46"/>
      <c r="R16" s="46"/>
      <c r="S16" s="48"/>
    </row>
    <row r="17" spans="2:18" ht="15.75">
      <c r="B17" s="49"/>
      <c r="C17" s="50"/>
      <c r="D17" s="51"/>
      <c r="E17" s="52"/>
      <c r="F17" s="52"/>
      <c r="G17" s="52"/>
      <c r="H17" s="52" t="s">
        <v>274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7" ht="13.5" customHeight="1">
      <c r="A18" s="50"/>
      <c r="B18" s="53"/>
      <c r="C18" s="54"/>
      <c r="D18" s="54"/>
      <c r="E18" s="54"/>
      <c r="F18" s="54"/>
      <c r="G18" s="55"/>
      <c r="H18" s="54"/>
      <c r="I18" s="54"/>
      <c r="J18" s="32"/>
      <c r="L18" s="56"/>
      <c r="Q18" s="57"/>
    </row>
    <row r="19" spans="1:19" s="64" customFormat="1" ht="13.5" customHeight="1" thickBot="1">
      <c r="A19" s="58"/>
      <c r="B19" s="59"/>
      <c r="C19" s="60"/>
      <c r="D19" s="60"/>
      <c r="E19" s="60"/>
      <c r="F19" s="60"/>
      <c r="G19" s="60"/>
      <c r="H19" s="60"/>
      <c r="I19" s="60"/>
      <c r="J19" s="61"/>
      <c r="K19" s="62"/>
      <c r="L19" s="63"/>
      <c r="O19" s="62"/>
      <c r="P19" s="62"/>
      <c r="Q19" s="65"/>
      <c r="R19" s="62"/>
      <c r="S19" s="66"/>
    </row>
    <row r="20" spans="1:19" s="31" customFormat="1" ht="11.25" customHeight="1" thickBot="1">
      <c r="A20" s="67"/>
      <c r="B20" s="68"/>
      <c r="C20" s="69" t="s">
        <v>30</v>
      </c>
      <c r="D20" s="69" t="s">
        <v>31</v>
      </c>
      <c r="E20" s="69" t="s">
        <v>32</v>
      </c>
      <c r="F20" s="69" t="s">
        <v>33</v>
      </c>
      <c r="G20" s="69" t="s">
        <v>32</v>
      </c>
      <c r="H20" s="69" t="s">
        <v>33</v>
      </c>
      <c r="I20" s="69" t="s">
        <v>34</v>
      </c>
      <c r="J20" s="69" t="s">
        <v>35</v>
      </c>
      <c r="K20" s="69" t="s">
        <v>36</v>
      </c>
      <c r="L20" s="70" t="s">
        <v>30</v>
      </c>
      <c r="M20" s="69" t="s">
        <v>37</v>
      </c>
      <c r="N20" s="71" t="s">
        <v>38</v>
      </c>
      <c r="O20" s="69" t="s">
        <v>39</v>
      </c>
      <c r="P20" s="69" t="s">
        <v>40</v>
      </c>
      <c r="Q20" s="69" t="s">
        <v>40</v>
      </c>
      <c r="R20" s="69" t="s">
        <v>41</v>
      </c>
      <c r="S20" s="72" t="s">
        <v>8</v>
      </c>
    </row>
    <row r="21" spans="1:19" s="31" customFormat="1" ht="13.5" customHeight="1" thickBot="1">
      <c r="A21" s="73" t="s">
        <v>42</v>
      </c>
      <c r="B21" s="74" t="s">
        <v>43</v>
      </c>
      <c r="C21" s="75" t="s">
        <v>44</v>
      </c>
      <c r="D21" s="75" t="s">
        <v>45</v>
      </c>
      <c r="E21" s="76" t="s">
        <v>46</v>
      </c>
      <c r="F21" s="75" t="s">
        <v>44</v>
      </c>
      <c r="G21" s="75" t="s">
        <v>45</v>
      </c>
      <c r="H21" s="75" t="s">
        <v>47</v>
      </c>
      <c r="I21" s="75" t="s">
        <v>44</v>
      </c>
      <c r="J21" s="75" t="s">
        <v>45</v>
      </c>
      <c r="K21" s="75" t="s">
        <v>47</v>
      </c>
      <c r="L21" s="77" t="s">
        <v>48</v>
      </c>
      <c r="M21" s="78" t="s">
        <v>44</v>
      </c>
      <c r="N21" s="79" t="s">
        <v>47</v>
      </c>
      <c r="O21" s="75" t="s">
        <v>49</v>
      </c>
      <c r="P21" s="78" t="s">
        <v>50</v>
      </c>
      <c r="Q21" s="78" t="s">
        <v>51</v>
      </c>
      <c r="R21" s="78" t="s">
        <v>52</v>
      </c>
      <c r="S21" s="80"/>
    </row>
    <row r="22" spans="1:19" s="86" customFormat="1" ht="13.5" customHeight="1" thickBot="1">
      <c r="A22" s="81"/>
      <c r="B22" s="82"/>
      <c r="C22" s="83" t="s">
        <v>53</v>
      </c>
      <c r="D22" s="83" t="s">
        <v>54</v>
      </c>
      <c r="E22" s="83" t="s">
        <v>55</v>
      </c>
      <c r="F22" s="83" t="s">
        <v>56</v>
      </c>
      <c r="G22" s="83" t="s">
        <v>57</v>
      </c>
      <c r="H22" s="83" t="s">
        <v>58</v>
      </c>
      <c r="I22" s="83" t="s">
        <v>59</v>
      </c>
      <c r="J22" s="83" t="s">
        <v>60</v>
      </c>
      <c r="K22" s="83" t="s">
        <v>61</v>
      </c>
      <c r="L22" s="83" t="s">
        <v>62</v>
      </c>
      <c r="M22" s="83" t="s">
        <v>63</v>
      </c>
      <c r="N22" s="83" t="s">
        <v>64</v>
      </c>
      <c r="O22" s="83" t="s">
        <v>65</v>
      </c>
      <c r="P22" s="83" t="s">
        <v>66</v>
      </c>
      <c r="Q22" s="83" t="s">
        <v>67</v>
      </c>
      <c r="R22" s="84" t="s">
        <v>68</v>
      </c>
      <c r="S22" s="85" t="s">
        <v>69</v>
      </c>
    </row>
    <row r="23" spans="1:19" ht="12.75" customHeight="1">
      <c r="A23" s="87">
        <v>80102</v>
      </c>
      <c r="B23" s="88">
        <v>4010</v>
      </c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 s="91"/>
      <c r="P23" s="91"/>
      <c r="Q23" s="91"/>
      <c r="R23" s="91"/>
      <c r="S23" s="92">
        <f aca="true" t="shared" si="0" ref="S23:S49">R23+Q23+P23+O23+N23+M23+L23+K23+J23+I23+H23+G23+F23+E23+D23+C23</f>
        <v>0</v>
      </c>
    </row>
    <row r="24" spans="1:19" ht="12.75" customHeight="1">
      <c r="A24" s="93"/>
      <c r="B24" s="94">
        <v>4040</v>
      </c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91"/>
      <c r="O24" s="91"/>
      <c r="P24" s="91"/>
      <c r="Q24" s="91"/>
      <c r="R24" s="91"/>
      <c r="S24" s="92">
        <f t="shared" si="0"/>
        <v>0</v>
      </c>
    </row>
    <row r="25" spans="1:19" ht="12.75" customHeight="1">
      <c r="A25" s="93"/>
      <c r="B25" s="94">
        <v>4110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7"/>
      <c r="N25" s="91"/>
      <c r="O25" s="91"/>
      <c r="P25" s="91"/>
      <c r="Q25" s="91"/>
      <c r="R25" s="91"/>
      <c r="S25" s="92">
        <f t="shared" si="0"/>
        <v>0</v>
      </c>
    </row>
    <row r="26" spans="1:19" ht="12.75" customHeight="1">
      <c r="A26" s="93" t="s">
        <v>70</v>
      </c>
      <c r="B26" s="98">
        <v>4120</v>
      </c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101"/>
      <c r="O26" s="97"/>
      <c r="P26" s="97"/>
      <c r="Q26" s="97"/>
      <c r="R26" s="102"/>
      <c r="S26" s="92">
        <f t="shared" si="0"/>
        <v>0</v>
      </c>
    </row>
    <row r="27" spans="1:19" ht="12.75" customHeight="1">
      <c r="A27" s="93" t="s">
        <v>71</v>
      </c>
      <c r="B27" s="94">
        <v>4210</v>
      </c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7"/>
      <c r="N27" s="96"/>
      <c r="O27" s="91"/>
      <c r="P27" s="91"/>
      <c r="Q27" s="91"/>
      <c r="R27" s="91"/>
      <c r="S27" s="92">
        <f t="shared" si="0"/>
        <v>0</v>
      </c>
    </row>
    <row r="28" spans="1:19" ht="12.75" customHeight="1">
      <c r="A28" s="93" t="s">
        <v>72</v>
      </c>
      <c r="B28" s="94">
        <v>4240</v>
      </c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91"/>
      <c r="O28" s="91"/>
      <c r="P28" s="91"/>
      <c r="Q28" s="91"/>
      <c r="R28" s="91"/>
      <c r="S28" s="92">
        <f t="shared" si="0"/>
        <v>0</v>
      </c>
    </row>
    <row r="29" spans="1:19" ht="12.75" customHeight="1">
      <c r="A29" s="93" t="s">
        <v>73</v>
      </c>
      <c r="B29" s="94">
        <v>4260</v>
      </c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91"/>
      <c r="O29" s="91"/>
      <c r="P29" s="91"/>
      <c r="Q29" s="91"/>
      <c r="R29" s="91"/>
      <c r="S29" s="92">
        <f t="shared" si="0"/>
        <v>0</v>
      </c>
    </row>
    <row r="30" spans="1:19" ht="12.75" customHeight="1">
      <c r="A30" s="93"/>
      <c r="B30" s="94">
        <v>4270</v>
      </c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7"/>
      <c r="N30" s="91"/>
      <c r="O30" s="91"/>
      <c r="P30" s="91"/>
      <c r="Q30" s="91"/>
      <c r="R30" s="91"/>
      <c r="S30" s="92">
        <f t="shared" si="0"/>
        <v>0</v>
      </c>
    </row>
    <row r="31" spans="1:19" ht="12.75" customHeight="1">
      <c r="A31" s="93"/>
      <c r="B31" s="94">
        <v>4300</v>
      </c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91"/>
      <c r="O31" s="91"/>
      <c r="P31" s="91"/>
      <c r="Q31" s="91"/>
      <c r="R31" s="91"/>
      <c r="S31" s="92">
        <f t="shared" si="0"/>
        <v>0</v>
      </c>
    </row>
    <row r="32" spans="1:19" ht="12.75" customHeight="1">
      <c r="A32" s="93"/>
      <c r="B32" s="94">
        <v>4410</v>
      </c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7"/>
      <c r="N32" s="91"/>
      <c r="O32" s="91"/>
      <c r="P32" s="91"/>
      <c r="Q32" s="91"/>
      <c r="R32" s="91"/>
      <c r="S32" s="92">
        <f t="shared" si="0"/>
        <v>0</v>
      </c>
    </row>
    <row r="33" spans="1:19" ht="12.75" customHeight="1" thickBot="1">
      <c r="A33" s="103"/>
      <c r="B33" s="104">
        <v>4440</v>
      </c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7"/>
      <c r="N33" s="107"/>
      <c r="O33" s="107"/>
      <c r="P33" s="107"/>
      <c r="Q33" s="106"/>
      <c r="R33" s="108"/>
      <c r="S33" s="109">
        <f t="shared" si="0"/>
        <v>0</v>
      </c>
    </row>
    <row r="34" spans="1:19" s="114" customFormat="1" ht="13.5" customHeight="1" thickBot="1">
      <c r="A34" s="110" t="s">
        <v>8</v>
      </c>
      <c r="B34" s="111"/>
      <c r="C34" s="112">
        <f aca="true" t="shared" si="1" ref="C34:R34">SUM(C23:C33)</f>
        <v>0</v>
      </c>
      <c r="D34" s="112">
        <f t="shared" si="1"/>
        <v>0</v>
      </c>
      <c r="E34" s="112">
        <f t="shared" si="1"/>
        <v>0</v>
      </c>
      <c r="F34" s="112">
        <f t="shared" si="1"/>
        <v>0</v>
      </c>
      <c r="G34" s="112">
        <f t="shared" si="1"/>
        <v>0</v>
      </c>
      <c r="H34" s="112">
        <f t="shared" si="1"/>
        <v>0</v>
      </c>
      <c r="I34" s="112">
        <f t="shared" si="1"/>
        <v>0</v>
      </c>
      <c r="J34" s="112">
        <f t="shared" si="1"/>
        <v>0</v>
      </c>
      <c r="K34" s="112">
        <f t="shared" si="1"/>
        <v>0</v>
      </c>
      <c r="L34" s="112">
        <f t="shared" si="1"/>
        <v>0</v>
      </c>
      <c r="M34" s="112">
        <f t="shared" si="1"/>
        <v>0</v>
      </c>
      <c r="N34" s="112">
        <f t="shared" si="1"/>
        <v>0</v>
      </c>
      <c r="O34" s="112">
        <f t="shared" si="1"/>
        <v>0</v>
      </c>
      <c r="P34" s="112">
        <f t="shared" si="1"/>
        <v>0</v>
      </c>
      <c r="Q34" s="112">
        <f t="shared" si="1"/>
        <v>0</v>
      </c>
      <c r="R34" s="112">
        <f t="shared" si="1"/>
        <v>0</v>
      </c>
      <c r="S34" s="113">
        <f t="shared" si="0"/>
        <v>0</v>
      </c>
    </row>
    <row r="35" spans="1:19" ht="12.75" customHeight="1">
      <c r="A35" s="115">
        <v>80111</v>
      </c>
      <c r="B35" s="88">
        <v>4010</v>
      </c>
      <c r="C35" s="89"/>
      <c r="D35" s="89"/>
      <c r="E35" s="90"/>
      <c r="F35" s="90"/>
      <c r="G35" s="90">
        <v>19000</v>
      </c>
      <c r="H35" s="90"/>
      <c r="I35" s="89"/>
      <c r="J35" s="90"/>
      <c r="K35" s="89"/>
      <c r="L35" s="89"/>
      <c r="M35" s="116"/>
      <c r="N35" s="116"/>
      <c r="O35" s="116"/>
      <c r="P35" s="116"/>
      <c r="Q35" s="116"/>
      <c r="R35" s="116"/>
      <c r="S35" s="92">
        <f t="shared" si="0"/>
        <v>19000</v>
      </c>
    </row>
    <row r="36" spans="1:19" ht="12.75" customHeight="1">
      <c r="A36" s="117"/>
      <c r="B36" s="88">
        <v>4040</v>
      </c>
      <c r="C36" s="89"/>
      <c r="D36" s="89"/>
      <c r="E36" s="90"/>
      <c r="F36" s="90"/>
      <c r="G36" s="90"/>
      <c r="H36" s="90"/>
      <c r="I36" s="89"/>
      <c r="J36" s="90"/>
      <c r="K36" s="89"/>
      <c r="L36" s="89"/>
      <c r="M36" s="116"/>
      <c r="N36" s="116"/>
      <c r="O36" s="116"/>
      <c r="P36" s="116"/>
      <c r="Q36" s="116"/>
      <c r="R36" s="116"/>
      <c r="S36" s="92">
        <f t="shared" si="0"/>
        <v>0</v>
      </c>
    </row>
    <row r="37" spans="1:19" ht="12.75" customHeight="1">
      <c r="A37" s="93"/>
      <c r="B37" s="88">
        <v>4110</v>
      </c>
      <c r="C37" s="89"/>
      <c r="D37" s="89"/>
      <c r="E37" s="90"/>
      <c r="F37" s="90"/>
      <c r="G37" s="90">
        <v>3000</v>
      </c>
      <c r="H37" s="90"/>
      <c r="I37" s="89"/>
      <c r="J37" s="90"/>
      <c r="K37" s="89"/>
      <c r="L37" s="89"/>
      <c r="M37" s="116"/>
      <c r="N37" s="116"/>
      <c r="O37" s="116"/>
      <c r="P37" s="116"/>
      <c r="Q37" s="116"/>
      <c r="R37" s="116"/>
      <c r="S37" s="92">
        <f t="shared" si="0"/>
        <v>3000</v>
      </c>
    </row>
    <row r="38" spans="1:19" ht="12.75" customHeight="1">
      <c r="A38" s="93"/>
      <c r="B38" s="88">
        <v>4120</v>
      </c>
      <c r="C38" s="89"/>
      <c r="D38" s="89"/>
      <c r="E38" s="90"/>
      <c r="F38" s="90"/>
      <c r="G38" s="90">
        <v>800</v>
      </c>
      <c r="H38" s="90"/>
      <c r="I38" s="89"/>
      <c r="J38" s="90"/>
      <c r="K38" s="89"/>
      <c r="L38" s="89"/>
      <c r="M38" s="116"/>
      <c r="N38" s="116"/>
      <c r="O38" s="116"/>
      <c r="P38" s="116"/>
      <c r="Q38" s="116"/>
      <c r="R38" s="116"/>
      <c r="S38" s="92">
        <f t="shared" si="0"/>
        <v>800</v>
      </c>
    </row>
    <row r="39" spans="1:19" ht="12.75" customHeight="1">
      <c r="A39" s="93" t="s">
        <v>74</v>
      </c>
      <c r="B39" s="88">
        <v>4210</v>
      </c>
      <c r="C39" s="89"/>
      <c r="D39" s="89"/>
      <c r="E39" s="90"/>
      <c r="F39" s="90"/>
      <c r="G39" s="90"/>
      <c r="H39" s="90"/>
      <c r="I39" s="89"/>
      <c r="J39" s="90"/>
      <c r="K39" s="89"/>
      <c r="L39" s="89"/>
      <c r="M39" s="116"/>
      <c r="N39" s="116"/>
      <c r="O39" s="116"/>
      <c r="P39" s="116"/>
      <c r="Q39" s="116"/>
      <c r="R39" s="116"/>
      <c r="S39" s="92">
        <f t="shared" si="0"/>
        <v>0</v>
      </c>
    </row>
    <row r="40" spans="1:19" ht="12.75" customHeight="1">
      <c r="A40" s="93" t="s">
        <v>73</v>
      </c>
      <c r="B40" s="88">
        <v>4240</v>
      </c>
      <c r="C40" s="89"/>
      <c r="D40" s="89"/>
      <c r="E40" s="90"/>
      <c r="F40" s="90"/>
      <c r="G40" s="90"/>
      <c r="H40" s="90"/>
      <c r="I40" s="89"/>
      <c r="J40" s="90"/>
      <c r="K40" s="89"/>
      <c r="L40" s="89"/>
      <c r="M40" s="116"/>
      <c r="N40" s="116"/>
      <c r="O40" s="116"/>
      <c r="P40" s="116"/>
      <c r="Q40" s="116"/>
      <c r="R40" s="116"/>
      <c r="S40" s="92">
        <f t="shared" si="0"/>
        <v>0</v>
      </c>
    </row>
    <row r="41" spans="1:19" ht="12.75" customHeight="1">
      <c r="A41" s="93"/>
      <c r="B41" s="88">
        <v>4260</v>
      </c>
      <c r="C41" s="89"/>
      <c r="D41" s="89"/>
      <c r="E41" s="90"/>
      <c r="F41" s="90"/>
      <c r="G41" s="90"/>
      <c r="H41" s="90"/>
      <c r="I41" s="89"/>
      <c r="J41" s="90"/>
      <c r="K41" s="89"/>
      <c r="L41" s="89"/>
      <c r="M41" s="116"/>
      <c r="N41" s="116"/>
      <c r="O41" s="116"/>
      <c r="P41" s="116"/>
      <c r="Q41" s="116"/>
      <c r="R41" s="116"/>
      <c r="S41" s="92">
        <f t="shared" si="0"/>
        <v>0</v>
      </c>
    </row>
    <row r="42" spans="1:19" ht="12.75" customHeight="1">
      <c r="A42" s="93"/>
      <c r="B42" s="88">
        <v>4270</v>
      </c>
      <c r="C42" s="89"/>
      <c r="D42" s="89"/>
      <c r="E42" s="90"/>
      <c r="F42" s="90"/>
      <c r="G42" s="90"/>
      <c r="H42" s="90"/>
      <c r="I42" s="89"/>
      <c r="J42" s="90"/>
      <c r="K42" s="89"/>
      <c r="L42" s="89"/>
      <c r="M42" s="116"/>
      <c r="N42" s="116"/>
      <c r="O42" s="116"/>
      <c r="P42" s="116"/>
      <c r="Q42" s="116"/>
      <c r="R42" s="116"/>
      <c r="S42" s="92">
        <f t="shared" si="0"/>
        <v>0</v>
      </c>
    </row>
    <row r="43" spans="1:19" ht="12.75" customHeight="1">
      <c r="A43" s="93"/>
      <c r="B43" s="88">
        <v>4300</v>
      </c>
      <c r="C43" s="89"/>
      <c r="D43" s="89"/>
      <c r="E43" s="90"/>
      <c r="F43" s="90"/>
      <c r="G43" s="90"/>
      <c r="H43" s="90"/>
      <c r="I43" s="89"/>
      <c r="J43" s="90"/>
      <c r="K43" s="89"/>
      <c r="L43" s="89"/>
      <c r="M43" s="116"/>
      <c r="N43" s="116"/>
      <c r="O43" s="116"/>
      <c r="P43" s="116"/>
      <c r="Q43" s="116"/>
      <c r="R43" s="116"/>
      <c r="S43" s="92">
        <f t="shared" si="0"/>
        <v>0</v>
      </c>
    </row>
    <row r="44" spans="1:19" ht="12.75" customHeight="1" thickBot="1">
      <c r="A44" s="93"/>
      <c r="B44" s="88">
        <v>4410</v>
      </c>
      <c r="C44" s="89"/>
      <c r="D44" s="89"/>
      <c r="E44" s="90"/>
      <c r="F44" s="90"/>
      <c r="G44" s="90"/>
      <c r="H44" s="90"/>
      <c r="I44" s="89"/>
      <c r="J44" s="90"/>
      <c r="K44" s="89"/>
      <c r="L44" s="89"/>
      <c r="M44" s="116"/>
      <c r="N44" s="116"/>
      <c r="O44" s="116"/>
      <c r="P44" s="116"/>
      <c r="Q44" s="116"/>
      <c r="R44" s="116"/>
      <c r="S44" s="92">
        <f t="shared" si="0"/>
        <v>0</v>
      </c>
    </row>
    <row r="45" spans="1:19" s="114" customFormat="1" ht="14.25" customHeight="1" thickBot="1">
      <c r="A45" s="110" t="s">
        <v>8</v>
      </c>
      <c r="B45" s="111"/>
      <c r="C45" s="112">
        <f aca="true" t="shared" si="2" ref="C45:R45">SUM(C35:C44)</f>
        <v>0</v>
      </c>
      <c r="D45" s="112">
        <f t="shared" si="2"/>
        <v>0</v>
      </c>
      <c r="E45" s="112">
        <f t="shared" si="2"/>
        <v>0</v>
      </c>
      <c r="F45" s="112">
        <f t="shared" si="2"/>
        <v>0</v>
      </c>
      <c r="G45" s="112">
        <f t="shared" si="2"/>
        <v>22800</v>
      </c>
      <c r="H45" s="112">
        <f t="shared" si="2"/>
        <v>0</v>
      </c>
      <c r="I45" s="112">
        <f t="shared" si="2"/>
        <v>0</v>
      </c>
      <c r="J45" s="112">
        <f t="shared" si="2"/>
        <v>0</v>
      </c>
      <c r="K45" s="112">
        <f t="shared" si="2"/>
        <v>0</v>
      </c>
      <c r="L45" s="112">
        <f t="shared" si="2"/>
        <v>0</v>
      </c>
      <c r="M45" s="112">
        <f t="shared" si="2"/>
        <v>0</v>
      </c>
      <c r="N45" s="112">
        <f t="shared" si="2"/>
        <v>0</v>
      </c>
      <c r="O45" s="112">
        <f t="shared" si="2"/>
        <v>0</v>
      </c>
      <c r="P45" s="112">
        <f t="shared" si="2"/>
        <v>0</v>
      </c>
      <c r="Q45" s="112">
        <f t="shared" si="2"/>
        <v>0</v>
      </c>
      <c r="R45" s="112">
        <f t="shared" si="2"/>
        <v>0</v>
      </c>
      <c r="S45" s="113">
        <f t="shared" si="0"/>
        <v>22800</v>
      </c>
    </row>
    <row r="46" spans="1:19" ht="12.75" customHeight="1">
      <c r="A46" s="115">
        <v>80120</v>
      </c>
      <c r="B46" s="88">
        <v>4010</v>
      </c>
      <c r="C46" s="207">
        <v>1530</v>
      </c>
      <c r="D46" s="207">
        <v>32000</v>
      </c>
      <c r="E46" s="90"/>
      <c r="F46" s="90"/>
      <c r="G46" s="90"/>
      <c r="H46" s="90"/>
      <c r="I46" s="90"/>
      <c r="J46" s="90">
        <v>5507</v>
      </c>
      <c r="K46" s="90"/>
      <c r="L46" s="90"/>
      <c r="M46" s="91"/>
      <c r="N46" s="91"/>
      <c r="O46" s="91"/>
      <c r="P46" s="91"/>
      <c r="Q46" s="91"/>
      <c r="R46" s="91"/>
      <c r="S46" s="92">
        <f t="shared" si="0"/>
        <v>39037</v>
      </c>
    </row>
    <row r="47" spans="1:19" ht="12.75" customHeight="1">
      <c r="A47" s="118"/>
      <c r="B47" s="94">
        <v>4040</v>
      </c>
      <c r="C47" s="120"/>
      <c r="D47" s="120"/>
      <c r="E47" s="96"/>
      <c r="F47" s="96"/>
      <c r="G47" s="96"/>
      <c r="H47" s="96"/>
      <c r="I47" s="96"/>
      <c r="J47" s="96"/>
      <c r="K47" s="96"/>
      <c r="L47" s="96"/>
      <c r="M47" s="97"/>
      <c r="N47" s="91"/>
      <c r="O47" s="91"/>
      <c r="P47" s="91"/>
      <c r="Q47" s="91"/>
      <c r="R47" s="91"/>
      <c r="S47" s="92">
        <f t="shared" si="0"/>
        <v>0</v>
      </c>
    </row>
    <row r="48" spans="1:19" ht="12.75" customHeight="1">
      <c r="A48" s="93"/>
      <c r="B48" s="94">
        <v>4110</v>
      </c>
      <c r="C48" s="120"/>
      <c r="D48" s="120"/>
      <c r="E48" s="96"/>
      <c r="F48" s="96"/>
      <c r="G48" s="96"/>
      <c r="H48" s="96"/>
      <c r="I48" s="96"/>
      <c r="J48" s="96"/>
      <c r="K48" s="96"/>
      <c r="L48" s="96"/>
      <c r="M48" s="97"/>
      <c r="N48" s="91"/>
      <c r="O48" s="91"/>
      <c r="P48" s="91"/>
      <c r="Q48" s="91"/>
      <c r="R48" s="91"/>
      <c r="S48" s="92">
        <f t="shared" si="0"/>
        <v>0</v>
      </c>
    </row>
    <row r="49" spans="1:19" ht="12.75" customHeight="1">
      <c r="A49" s="119"/>
      <c r="B49" s="98">
        <v>4120</v>
      </c>
      <c r="C49" s="206"/>
      <c r="D49" s="206"/>
      <c r="E49" s="100"/>
      <c r="F49" s="100"/>
      <c r="G49" s="100"/>
      <c r="H49" s="100"/>
      <c r="I49" s="100"/>
      <c r="J49" s="100"/>
      <c r="K49" s="100"/>
      <c r="L49" s="100"/>
      <c r="M49" s="101"/>
      <c r="N49" s="101"/>
      <c r="O49" s="97"/>
      <c r="P49" s="97"/>
      <c r="Q49" s="97"/>
      <c r="R49" s="102"/>
      <c r="S49" s="92">
        <f t="shared" si="0"/>
        <v>0</v>
      </c>
    </row>
    <row r="50" spans="1:19" ht="12.75" customHeight="1">
      <c r="A50" s="93" t="s">
        <v>75</v>
      </c>
      <c r="B50" s="98">
        <v>4170</v>
      </c>
      <c r="C50" s="206"/>
      <c r="D50" s="206"/>
      <c r="E50" s="100"/>
      <c r="F50" s="100"/>
      <c r="G50" s="100"/>
      <c r="H50" s="100"/>
      <c r="I50" s="100"/>
      <c r="J50" s="100"/>
      <c r="K50" s="100"/>
      <c r="L50" s="100"/>
      <c r="M50" s="101"/>
      <c r="N50" s="96"/>
      <c r="O50" s="91"/>
      <c r="P50" s="91"/>
      <c r="Q50" s="91"/>
      <c r="R50" s="91"/>
      <c r="S50" s="92">
        <f aca="true" t="shared" si="3" ref="S50:S77">R50+Q50+P50+O50+N50+M50+L50+K50+J50+I50+H50+G50+F50+E50+D50+C50</f>
        <v>0</v>
      </c>
    </row>
    <row r="51" spans="1:19" ht="12.75" customHeight="1">
      <c r="A51" s="93" t="s">
        <v>76</v>
      </c>
      <c r="B51" s="94">
        <v>4210</v>
      </c>
      <c r="C51" s="120">
        <f>12500+1536</f>
        <v>14036</v>
      </c>
      <c r="D51" s="120"/>
      <c r="E51" s="96"/>
      <c r="F51" s="96"/>
      <c r="G51" s="96"/>
      <c r="H51" s="96"/>
      <c r="I51" s="96"/>
      <c r="J51" s="96"/>
      <c r="K51" s="96"/>
      <c r="L51" s="96"/>
      <c r="M51" s="97"/>
      <c r="N51" s="91"/>
      <c r="O51" s="91"/>
      <c r="P51" s="91"/>
      <c r="Q51" s="91"/>
      <c r="R51" s="91"/>
      <c r="S51" s="92">
        <f t="shared" si="3"/>
        <v>14036</v>
      </c>
    </row>
    <row r="52" spans="1:19" ht="12.75" customHeight="1">
      <c r="A52" s="93"/>
      <c r="B52" s="94">
        <v>4240</v>
      </c>
      <c r="C52" s="120"/>
      <c r="D52" s="120"/>
      <c r="E52" s="96"/>
      <c r="F52" s="96"/>
      <c r="G52" s="96"/>
      <c r="H52" s="96"/>
      <c r="I52" s="96"/>
      <c r="J52" s="96"/>
      <c r="K52" s="96"/>
      <c r="L52" s="96"/>
      <c r="M52" s="97"/>
      <c r="N52" s="91"/>
      <c r="O52" s="91"/>
      <c r="P52" s="91"/>
      <c r="Q52" s="91"/>
      <c r="R52" s="91"/>
      <c r="S52" s="92">
        <f t="shared" si="3"/>
        <v>0</v>
      </c>
    </row>
    <row r="53" spans="1:19" ht="12.75" customHeight="1">
      <c r="A53" s="121"/>
      <c r="B53" s="94">
        <v>4260</v>
      </c>
      <c r="C53" s="96">
        <v>3670</v>
      </c>
      <c r="D53" s="96"/>
      <c r="E53" s="96"/>
      <c r="F53" s="96"/>
      <c r="G53" s="96"/>
      <c r="H53" s="96"/>
      <c r="I53" s="96"/>
      <c r="J53" s="96"/>
      <c r="K53" s="96"/>
      <c r="L53" s="96"/>
      <c r="M53" s="97"/>
      <c r="N53" s="97"/>
      <c r="O53" s="97"/>
      <c r="P53" s="97"/>
      <c r="Q53" s="97"/>
      <c r="R53" s="97"/>
      <c r="S53" s="92">
        <f t="shared" si="3"/>
        <v>3670</v>
      </c>
    </row>
    <row r="54" spans="1:19" ht="12.75" customHeight="1">
      <c r="A54" s="122"/>
      <c r="B54" s="94">
        <v>4300</v>
      </c>
      <c r="C54" s="96">
        <f>2194+1000</f>
        <v>3194</v>
      </c>
      <c r="D54" s="96"/>
      <c r="E54" s="96"/>
      <c r="F54" s="96"/>
      <c r="G54" s="96"/>
      <c r="H54" s="96"/>
      <c r="I54" s="96"/>
      <c r="J54" s="96"/>
      <c r="K54" s="96"/>
      <c r="L54" s="96"/>
      <c r="M54" s="97"/>
      <c r="N54" s="91"/>
      <c r="O54" s="91"/>
      <c r="P54" s="91"/>
      <c r="Q54" s="91"/>
      <c r="R54" s="91"/>
      <c r="S54" s="92">
        <f t="shared" si="3"/>
        <v>3194</v>
      </c>
    </row>
    <row r="55" spans="1:19" ht="12.75" customHeight="1">
      <c r="A55" s="93"/>
      <c r="B55" s="94">
        <v>4410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1"/>
      <c r="O55" s="91"/>
      <c r="P55" s="91"/>
      <c r="Q55" s="91"/>
      <c r="R55" s="91"/>
      <c r="S55" s="92">
        <f t="shared" si="3"/>
        <v>0</v>
      </c>
    </row>
    <row r="56" spans="1:19" ht="12.75" customHeight="1" thickBot="1">
      <c r="A56" s="103"/>
      <c r="B56" s="98">
        <v>4440</v>
      </c>
      <c r="C56" s="100"/>
      <c r="D56" s="100"/>
      <c r="E56" s="100"/>
      <c r="F56" s="100"/>
      <c r="G56" s="100"/>
      <c r="H56" s="100"/>
      <c r="I56" s="100"/>
      <c r="J56" s="206"/>
      <c r="K56" s="100"/>
      <c r="L56" s="100"/>
      <c r="M56" s="101"/>
      <c r="N56" s="101"/>
      <c r="O56" s="96"/>
      <c r="P56" s="97"/>
      <c r="Q56" s="97"/>
      <c r="R56" s="97"/>
      <c r="S56" s="109">
        <f t="shared" si="3"/>
        <v>0</v>
      </c>
    </row>
    <row r="57" spans="1:19" s="114" customFormat="1" ht="12.75" customHeight="1" thickBot="1">
      <c r="A57" s="110" t="s">
        <v>77</v>
      </c>
      <c r="B57" s="111"/>
      <c r="C57" s="112">
        <f aca="true" t="shared" si="4" ref="C57:R57">SUM(C46:C56)</f>
        <v>22430</v>
      </c>
      <c r="D57" s="112">
        <f t="shared" si="4"/>
        <v>32000</v>
      </c>
      <c r="E57" s="112">
        <f t="shared" si="4"/>
        <v>0</v>
      </c>
      <c r="F57" s="112">
        <f t="shared" si="4"/>
        <v>0</v>
      </c>
      <c r="G57" s="112">
        <f t="shared" si="4"/>
        <v>0</v>
      </c>
      <c r="H57" s="112">
        <f t="shared" si="4"/>
        <v>0</v>
      </c>
      <c r="I57" s="112">
        <f t="shared" si="4"/>
        <v>0</v>
      </c>
      <c r="J57" s="112">
        <f t="shared" si="4"/>
        <v>5507</v>
      </c>
      <c r="K57" s="112">
        <f t="shared" si="4"/>
        <v>0</v>
      </c>
      <c r="L57" s="112">
        <f t="shared" si="4"/>
        <v>0</v>
      </c>
      <c r="M57" s="112">
        <f t="shared" si="4"/>
        <v>0</v>
      </c>
      <c r="N57" s="112">
        <f t="shared" si="4"/>
        <v>0</v>
      </c>
      <c r="O57" s="112">
        <f t="shared" si="4"/>
        <v>0</v>
      </c>
      <c r="P57" s="112">
        <f t="shared" si="4"/>
        <v>0</v>
      </c>
      <c r="Q57" s="112">
        <f t="shared" si="4"/>
        <v>0</v>
      </c>
      <c r="R57" s="112">
        <f t="shared" si="4"/>
        <v>0</v>
      </c>
      <c r="S57" s="113">
        <f t="shared" si="3"/>
        <v>59937</v>
      </c>
    </row>
    <row r="58" spans="1:19" ht="12.75" customHeight="1">
      <c r="A58" s="87">
        <v>80123</v>
      </c>
      <c r="B58" s="123">
        <v>4010</v>
      </c>
      <c r="C58" s="124"/>
      <c r="D58" s="124"/>
      <c r="E58" s="124"/>
      <c r="F58" s="124"/>
      <c r="G58" s="124"/>
      <c r="H58" s="124"/>
      <c r="I58" s="125"/>
      <c r="J58" s="125">
        <v>3775</v>
      </c>
      <c r="K58" s="125"/>
      <c r="L58" s="125"/>
      <c r="M58" s="125"/>
      <c r="N58" s="126"/>
      <c r="O58" s="127"/>
      <c r="P58" s="127"/>
      <c r="Q58" s="127"/>
      <c r="R58" s="126"/>
      <c r="S58" s="128">
        <f t="shared" si="3"/>
        <v>3775</v>
      </c>
    </row>
    <row r="59" spans="1:19" ht="12.75" customHeight="1">
      <c r="A59" s="93"/>
      <c r="B59" s="94">
        <v>4040</v>
      </c>
      <c r="C59" s="95"/>
      <c r="D59" s="95"/>
      <c r="E59" s="95"/>
      <c r="F59" s="95"/>
      <c r="G59" s="95"/>
      <c r="H59" s="95"/>
      <c r="I59" s="96"/>
      <c r="J59" s="96"/>
      <c r="K59" s="96"/>
      <c r="L59" s="96"/>
      <c r="M59" s="96"/>
      <c r="N59" s="91"/>
      <c r="O59" s="116"/>
      <c r="P59" s="116"/>
      <c r="Q59" s="116"/>
      <c r="R59" s="91"/>
      <c r="S59" s="92">
        <f t="shared" si="3"/>
        <v>0</v>
      </c>
    </row>
    <row r="60" spans="1:19" ht="12.75" customHeight="1">
      <c r="A60" s="93"/>
      <c r="B60" s="94">
        <v>4110</v>
      </c>
      <c r="C60" s="95"/>
      <c r="D60" s="95"/>
      <c r="E60" s="95"/>
      <c r="F60" s="95"/>
      <c r="G60" s="95"/>
      <c r="H60" s="95"/>
      <c r="I60" s="96"/>
      <c r="J60" s="96"/>
      <c r="K60" s="96"/>
      <c r="L60" s="96"/>
      <c r="M60" s="96"/>
      <c r="N60" s="91"/>
      <c r="O60" s="116"/>
      <c r="P60" s="116"/>
      <c r="Q60" s="116"/>
      <c r="R60" s="91"/>
      <c r="S60" s="92">
        <f t="shared" si="3"/>
        <v>0</v>
      </c>
    </row>
    <row r="61" spans="1:19" ht="12.75" customHeight="1">
      <c r="A61" s="93" t="s">
        <v>78</v>
      </c>
      <c r="B61" s="94">
        <v>4120</v>
      </c>
      <c r="C61" s="95"/>
      <c r="D61" s="95"/>
      <c r="E61" s="95"/>
      <c r="F61" s="95"/>
      <c r="G61" s="95"/>
      <c r="H61" s="95"/>
      <c r="I61" s="96"/>
      <c r="J61" s="96"/>
      <c r="K61" s="96"/>
      <c r="L61" s="96"/>
      <c r="M61" s="96"/>
      <c r="N61" s="91"/>
      <c r="O61" s="116"/>
      <c r="P61" s="116"/>
      <c r="Q61" s="116"/>
      <c r="R61" s="91"/>
      <c r="S61" s="92">
        <f t="shared" si="3"/>
        <v>0</v>
      </c>
    </row>
    <row r="62" spans="1:19" ht="12.75" customHeight="1">
      <c r="A62" s="93" t="s">
        <v>79</v>
      </c>
      <c r="B62" s="94">
        <v>4140</v>
      </c>
      <c r="C62" s="95"/>
      <c r="D62" s="95"/>
      <c r="E62" s="95"/>
      <c r="F62" s="95"/>
      <c r="G62" s="95"/>
      <c r="H62" s="95"/>
      <c r="I62" s="96"/>
      <c r="J62" s="96"/>
      <c r="K62" s="96"/>
      <c r="L62" s="96"/>
      <c r="M62" s="96"/>
      <c r="N62" s="91"/>
      <c r="O62" s="116"/>
      <c r="P62" s="116"/>
      <c r="Q62" s="116"/>
      <c r="R62" s="91"/>
      <c r="S62" s="92">
        <f t="shared" si="3"/>
        <v>0</v>
      </c>
    </row>
    <row r="63" spans="1:19" ht="12.75" customHeight="1">
      <c r="A63" s="93"/>
      <c r="B63" s="94">
        <v>4210</v>
      </c>
      <c r="C63" s="95"/>
      <c r="D63" s="95"/>
      <c r="E63" s="95"/>
      <c r="F63" s="95"/>
      <c r="G63" s="95"/>
      <c r="H63" s="95"/>
      <c r="I63" s="96"/>
      <c r="J63" s="96"/>
      <c r="K63" s="96"/>
      <c r="L63" s="96"/>
      <c r="M63" s="96"/>
      <c r="N63" s="91"/>
      <c r="O63" s="116"/>
      <c r="P63" s="116"/>
      <c r="Q63" s="116"/>
      <c r="R63" s="91"/>
      <c r="S63" s="92">
        <f t="shared" si="3"/>
        <v>0</v>
      </c>
    </row>
    <row r="64" spans="1:19" ht="12.75" customHeight="1">
      <c r="A64" s="93"/>
      <c r="B64" s="94">
        <v>4260</v>
      </c>
      <c r="C64" s="95"/>
      <c r="D64" s="95"/>
      <c r="E64" s="95"/>
      <c r="F64" s="95"/>
      <c r="G64" s="95"/>
      <c r="H64" s="95"/>
      <c r="I64" s="120"/>
      <c r="J64" s="96"/>
      <c r="K64" s="96"/>
      <c r="L64" s="96"/>
      <c r="M64" s="96"/>
      <c r="N64" s="91"/>
      <c r="O64" s="116"/>
      <c r="P64" s="116"/>
      <c r="Q64" s="116"/>
      <c r="R64" s="91"/>
      <c r="S64" s="92">
        <f t="shared" si="3"/>
        <v>0</v>
      </c>
    </row>
    <row r="65" spans="1:19" ht="12.75" customHeight="1">
      <c r="A65" s="93"/>
      <c r="B65" s="94">
        <v>4300</v>
      </c>
      <c r="C65" s="95"/>
      <c r="D65" s="95"/>
      <c r="E65" s="95"/>
      <c r="F65" s="95"/>
      <c r="G65" s="95"/>
      <c r="H65" s="95"/>
      <c r="I65" s="120"/>
      <c r="J65" s="96"/>
      <c r="K65" s="96"/>
      <c r="L65" s="96"/>
      <c r="M65" s="96"/>
      <c r="N65" s="91"/>
      <c r="O65" s="116"/>
      <c r="P65" s="116"/>
      <c r="Q65" s="116"/>
      <c r="R65" s="91"/>
      <c r="S65" s="92">
        <f t="shared" si="3"/>
        <v>0</v>
      </c>
    </row>
    <row r="66" spans="1:19" ht="12.75" customHeight="1" thickBot="1">
      <c r="A66" s="93"/>
      <c r="B66" s="94">
        <v>4440</v>
      </c>
      <c r="C66" s="95"/>
      <c r="D66" s="95"/>
      <c r="E66" s="95"/>
      <c r="F66" s="95"/>
      <c r="G66" s="95"/>
      <c r="H66" s="95"/>
      <c r="I66" s="120"/>
      <c r="J66" s="120"/>
      <c r="K66" s="96"/>
      <c r="L66" s="96"/>
      <c r="M66" s="96"/>
      <c r="N66" s="91"/>
      <c r="O66" s="116"/>
      <c r="P66" s="116"/>
      <c r="Q66" s="116"/>
      <c r="R66" s="91"/>
      <c r="S66" s="92">
        <f t="shared" si="3"/>
        <v>0</v>
      </c>
    </row>
    <row r="67" spans="1:19" s="129" customFormat="1" ht="12" customHeight="1" thickBot="1">
      <c r="A67" s="110" t="s">
        <v>8</v>
      </c>
      <c r="B67" s="111"/>
      <c r="C67" s="112">
        <f aca="true" t="shared" si="5" ref="C67:R67">SUM(C58:C66)</f>
        <v>0</v>
      </c>
      <c r="D67" s="112">
        <f t="shared" si="5"/>
        <v>0</v>
      </c>
      <c r="E67" s="112">
        <f t="shared" si="5"/>
        <v>0</v>
      </c>
      <c r="F67" s="112">
        <f t="shared" si="5"/>
        <v>0</v>
      </c>
      <c r="G67" s="112">
        <f t="shared" si="5"/>
        <v>0</v>
      </c>
      <c r="H67" s="112">
        <f t="shared" si="5"/>
        <v>0</v>
      </c>
      <c r="I67" s="112">
        <f t="shared" si="5"/>
        <v>0</v>
      </c>
      <c r="J67" s="112">
        <f t="shared" si="5"/>
        <v>3775</v>
      </c>
      <c r="K67" s="112">
        <f t="shared" si="5"/>
        <v>0</v>
      </c>
      <c r="L67" s="112">
        <f t="shared" si="5"/>
        <v>0</v>
      </c>
      <c r="M67" s="112">
        <f t="shared" si="5"/>
        <v>0</v>
      </c>
      <c r="N67" s="112">
        <f t="shared" si="5"/>
        <v>0</v>
      </c>
      <c r="O67" s="112">
        <f t="shared" si="5"/>
        <v>0</v>
      </c>
      <c r="P67" s="112">
        <f t="shared" si="5"/>
        <v>0</v>
      </c>
      <c r="Q67" s="112">
        <f t="shared" si="5"/>
        <v>0</v>
      </c>
      <c r="R67" s="112">
        <f t="shared" si="5"/>
        <v>0</v>
      </c>
      <c r="S67" s="113">
        <f t="shared" si="3"/>
        <v>3775</v>
      </c>
    </row>
    <row r="68" spans="1:19" ht="12.75" customHeight="1">
      <c r="A68" s="115">
        <v>80130</v>
      </c>
      <c r="B68" s="94">
        <v>2540</v>
      </c>
      <c r="C68" s="95"/>
      <c r="D68" s="95"/>
      <c r="E68" s="95"/>
      <c r="F68" s="95"/>
      <c r="G68" s="95"/>
      <c r="H68" s="95"/>
      <c r="I68" s="96"/>
      <c r="J68" s="120"/>
      <c r="K68" s="96"/>
      <c r="L68" s="120"/>
      <c r="M68" s="96"/>
      <c r="N68" s="96"/>
      <c r="O68" s="130"/>
      <c r="P68" s="130"/>
      <c r="Q68" s="130"/>
      <c r="R68" s="97">
        <v>18748</v>
      </c>
      <c r="S68" s="92">
        <f t="shared" si="3"/>
        <v>18748</v>
      </c>
    </row>
    <row r="69" spans="1:19" ht="12.75" customHeight="1">
      <c r="A69" s="115"/>
      <c r="B69" s="94">
        <v>4010</v>
      </c>
      <c r="C69" s="95"/>
      <c r="D69" s="95"/>
      <c r="E69" s="95"/>
      <c r="F69" s="95"/>
      <c r="G69" s="95"/>
      <c r="H69" s="95"/>
      <c r="I69" s="96"/>
      <c r="J69" s="120">
        <v>30268</v>
      </c>
      <c r="K69" s="96"/>
      <c r="L69" s="120"/>
      <c r="M69" s="96">
        <v>-1766</v>
      </c>
      <c r="N69" s="91"/>
      <c r="O69" s="116"/>
      <c r="P69" s="116"/>
      <c r="Q69" s="116"/>
      <c r="R69" s="91"/>
      <c r="S69" s="92">
        <f t="shared" si="3"/>
        <v>28502</v>
      </c>
    </row>
    <row r="70" spans="1:19" ht="12.75" customHeight="1">
      <c r="A70" s="93"/>
      <c r="B70" s="94">
        <v>4040</v>
      </c>
      <c r="C70" s="95"/>
      <c r="D70" s="95"/>
      <c r="E70" s="95"/>
      <c r="F70" s="95"/>
      <c r="G70" s="95"/>
      <c r="H70" s="95"/>
      <c r="I70" s="96"/>
      <c r="J70" s="96"/>
      <c r="K70" s="96"/>
      <c r="L70" s="96"/>
      <c r="M70" s="96"/>
      <c r="N70" s="91"/>
      <c r="O70" s="116"/>
      <c r="P70" s="116"/>
      <c r="Q70" s="116"/>
      <c r="R70" s="91"/>
      <c r="S70" s="92">
        <f t="shared" si="3"/>
        <v>0</v>
      </c>
    </row>
    <row r="71" spans="1:19" ht="12.75" customHeight="1">
      <c r="A71" s="93"/>
      <c r="B71" s="94">
        <v>4110</v>
      </c>
      <c r="C71" s="95"/>
      <c r="D71" s="95"/>
      <c r="E71" s="95"/>
      <c r="F71" s="95"/>
      <c r="G71" s="95"/>
      <c r="H71" s="95"/>
      <c r="I71" s="96"/>
      <c r="J71" s="96">
        <v>44</v>
      </c>
      <c r="K71" s="96"/>
      <c r="L71" s="96"/>
      <c r="M71" s="96"/>
      <c r="N71" s="91"/>
      <c r="O71" s="116"/>
      <c r="P71" s="116"/>
      <c r="Q71" s="116"/>
      <c r="R71" s="91"/>
      <c r="S71" s="92">
        <f t="shared" si="3"/>
        <v>44</v>
      </c>
    </row>
    <row r="72" spans="1:19" ht="12.75" customHeight="1">
      <c r="A72" s="93"/>
      <c r="B72" s="94">
        <v>4120</v>
      </c>
      <c r="C72" s="95"/>
      <c r="D72" s="95"/>
      <c r="E72" s="95"/>
      <c r="F72" s="95"/>
      <c r="G72" s="95"/>
      <c r="H72" s="95"/>
      <c r="I72" s="96"/>
      <c r="J72" s="96">
        <v>6</v>
      </c>
      <c r="K72" s="96"/>
      <c r="L72" s="96"/>
      <c r="M72" s="96"/>
      <c r="N72" s="91"/>
      <c r="O72" s="116"/>
      <c r="P72" s="116"/>
      <c r="Q72" s="116"/>
      <c r="R72" s="91"/>
      <c r="S72" s="92">
        <f t="shared" si="3"/>
        <v>6</v>
      </c>
    </row>
    <row r="73" spans="1:19" ht="12.75" customHeight="1">
      <c r="A73" s="93"/>
      <c r="B73" s="94">
        <v>4140</v>
      </c>
      <c r="C73" s="95"/>
      <c r="D73" s="95"/>
      <c r="E73" s="95"/>
      <c r="F73" s="95"/>
      <c r="G73" s="95"/>
      <c r="H73" s="95"/>
      <c r="I73" s="96"/>
      <c r="J73" s="120"/>
      <c r="K73" s="120"/>
      <c r="L73" s="120">
        <v>802</v>
      </c>
      <c r="M73" s="120"/>
      <c r="N73" s="91"/>
      <c r="O73" s="116"/>
      <c r="P73" s="116"/>
      <c r="Q73" s="116"/>
      <c r="R73" s="91"/>
      <c r="S73" s="92">
        <f t="shared" si="3"/>
        <v>802</v>
      </c>
    </row>
    <row r="74" spans="1:19" ht="12.75" customHeight="1">
      <c r="A74" s="93" t="s">
        <v>80</v>
      </c>
      <c r="B74" s="94">
        <v>4170</v>
      </c>
      <c r="C74" s="95"/>
      <c r="D74" s="95"/>
      <c r="E74" s="95"/>
      <c r="F74" s="95"/>
      <c r="G74" s="95"/>
      <c r="H74" s="95"/>
      <c r="I74" s="96"/>
      <c r="J74" s="120">
        <v>250</v>
      </c>
      <c r="K74" s="120"/>
      <c r="L74" s="120"/>
      <c r="M74" s="120"/>
      <c r="N74" s="91"/>
      <c r="O74" s="116"/>
      <c r="P74" s="116"/>
      <c r="Q74" s="116"/>
      <c r="R74" s="91"/>
      <c r="S74" s="92">
        <f t="shared" si="3"/>
        <v>250</v>
      </c>
    </row>
    <row r="75" spans="1:19" ht="12.75" customHeight="1">
      <c r="A75" s="93" t="s">
        <v>81</v>
      </c>
      <c r="B75" s="94">
        <v>4210</v>
      </c>
      <c r="C75" s="95"/>
      <c r="D75" s="95"/>
      <c r="E75" s="95"/>
      <c r="F75" s="95"/>
      <c r="G75" s="95"/>
      <c r="H75" s="95"/>
      <c r="I75" s="96">
        <v>152</v>
      </c>
      <c r="J75" s="120">
        <f>1769+4550</f>
        <v>6319</v>
      </c>
      <c r="K75" s="120"/>
      <c r="L75" s="120"/>
      <c r="M75" s="120">
        <v>16218</v>
      </c>
      <c r="N75" s="91"/>
      <c r="O75" s="116"/>
      <c r="P75" s="116"/>
      <c r="Q75" s="116"/>
      <c r="R75" s="91"/>
      <c r="S75" s="92">
        <f t="shared" si="3"/>
        <v>22689</v>
      </c>
    </row>
    <row r="76" spans="1:19" ht="12.75" customHeight="1">
      <c r="A76" s="93"/>
      <c r="B76" s="94">
        <v>4240</v>
      </c>
      <c r="C76" s="95"/>
      <c r="D76" s="95"/>
      <c r="E76" s="95"/>
      <c r="F76" s="95"/>
      <c r="G76" s="95"/>
      <c r="H76" s="95"/>
      <c r="I76" s="96">
        <v>15800</v>
      </c>
      <c r="J76" s="120"/>
      <c r="K76" s="120"/>
      <c r="L76" s="120">
        <v>-888</v>
      </c>
      <c r="M76" s="120"/>
      <c r="N76" s="91"/>
      <c r="O76" s="116"/>
      <c r="P76" s="116"/>
      <c r="Q76" s="116"/>
      <c r="R76" s="91"/>
      <c r="S76" s="92">
        <f t="shared" si="3"/>
        <v>14912</v>
      </c>
    </row>
    <row r="77" spans="1:19" ht="12.75" customHeight="1">
      <c r="A77" s="93"/>
      <c r="B77" s="94">
        <v>4260</v>
      </c>
      <c r="C77" s="95"/>
      <c r="D77" s="95"/>
      <c r="E77" s="95"/>
      <c r="F77" s="95"/>
      <c r="G77" s="95"/>
      <c r="H77" s="95"/>
      <c r="I77" s="96">
        <v>-2111</v>
      </c>
      <c r="J77" s="120"/>
      <c r="K77" s="120"/>
      <c r="L77" s="120"/>
      <c r="M77" s="120"/>
      <c r="N77" s="91"/>
      <c r="O77" s="116"/>
      <c r="P77" s="116"/>
      <c r="Q77" s="116"/>
      <c r="R77" s="91"/>
      <c r="S77" s="92">
        <f t="shared" si="3"/>
        <v>-2111</v>
      </c>
    </row>
    <row r="78" spans="1:19" ht="12.75" customHeight="1">
      <c r="A78" s="93"/>
      <c r="B78" s="94">
        <v>4300</v>
      </c>
      <c r="C78" s="95"/>
      <c r="D78" s="95"/>
      <c r="E78" s="95"/>
      <c r="F78" s="95"/>
      <c r="G78" s="95"/>
      <c r="H78" s="95"/>
      <c r="I78" s="96"/>
      <c r="J78" s="120">
        <v>600</v>
      </c>
      <c r="K78" s="120">
        <v>-2800</v>
      </c>
      <c r="L78" s="120"/>
      <c r="M78" s="120"/>
      <c r="N78" s="91"/>
      <c r="O78" s="116"/>
      <c r="P78" s="116"/>
      <c r="Q78" s="116"/>
      <c r="R78" s="91"/>
      <c r="S78" s="92">
        <f aca="true" t="shared" si="6" ref="S78:S104">R78+Q78+P78+O78+N78+M78+L78+K78+J78+I78+H78+G78+F78+E78+D78+C78</f>
        <v>-2200</v>
      </c>
    </row>
    <row r="79" spans="1:19" ht="12.75" customHeight="1">
      <c r="A79" s="93"/>
      <c r="B79" s="94">
        <v>4350</v>
      </c>
      <c r="C79" s="95"/>
      <c r="D79" s="95"/>
      <c r="E79" s="95"/>
      <c r="F79" s="95"/>
      <c r="G79" s="95"/>
      <c r="H79" s="95"/>
      <c r="I79" s="96"/>
      <c r="J79" s="120"/>
      <c r="K79" s="120"/>
      <c r="L79" s="120"/>
      <c r="M79" s="120"/>
      <c r="N79" s="91"/>
      <c r="O79" s="116"/>
      <c r="P79" s="116"/>
      <c r="Q79" s="116"/>
      <c r="R79" s="91"/>
      <c r="S79" s="92">
        <f t="shared" si="6"/>
        <v>0</v>
      </c>
    </row>
    <row r="80" spans="1:19" ht="12.75" customHeight="1">
      <c r="A80" s="93"/>
      <c r="B80" s="94">
        <v>4410</v>
      </c>
      <c r="C80" s="95"/>
      <c r="D80" s="95"/>
      <c r="E80" s="95"/>
      <c r="F80" s="95"/>
      <c r="G80" s="95"/>
      <c r="H80" s="95"/>
      <c r="I80" s="96"/>
      <c r="J80" s="120"/>
      <c r="K80" s="120"/>
      <c r="L80" s="120"/>
      <c r="M80" s="120"/>
      <c r="N80" s="91"/>
      <c r="O80" s="116"/>
      <c r="P80" s="116"/>
      <c r="Q80" s="116"/>
      <c r="R80" s="91"/>
      <c r="S80" s="92">
        <f t="shared" si="6"/>
        <v>0</v>
      </c>
    </row>
    <row r="81" spans="1:19" ht="12.75" customHeight="1">
      <c r="A81" s="93"/>
      <c r="B81" s="94">
        <v>4420</v>
      </c>
      <c r="C81" s="95"/>
      <c r="D81" s="95"/>
      <c r="E81" s="95"/>
      <c r="F81" s="95"/>
      <c r="G81" s="95"/>
      <c r="H81" s="95"/>
      <c r="I81" s="96"/>
      <c r="J81" s="120"/>
      <c r="K81" s="120"/>
      <c r="L81" s="120"/>
      <c r="M81" s="120"/>
      <c r="N81" s="91"/>
      <c r="O81" s="116"/>
      <c r="P81" s="116"/>
      <c r="Q81" s="116"/>
      <c r="R81" s="91"/>
      <c r="S81" s="92">
        <f t="shared" si="6"/>
        <v>0</v>
      </c>
    </row>
    <row r="82" spans="1:19" ht="12.75" customHeight="1">
      <c r="A82" s="93"/>
      <c r="B82" s="94">
        <v>4430</v>
      </c>
      <c r="C82" s="95"/>
      <c r="D82" s="95"/>
      <c r="E82" s="95"/>
      <c r="F82" s="95"/>
      <c r="G82" s="95"/>
      <c r="H82" s="95"/>
      <c r="I82" s="96"/>
      <c r="J82" s="120"/>
      <c r="K82" s="120"/>
      <c r="L82" s="120"/>
      <c r="M82" s="120"/>
      <c r="N82" s="91"/>
      <c r="O82" s="116"/>
      <c r="P82" s="116"/>
      <c r="Q82" s="116"/>
      <c r="R82" s="91"/>
      <c r="S82" s="92">
        <f t="shared" si="6"/>
        <v>0</v>
      </c>
    </row>
    <row r="83" spans="1:19" ht="12.75" customHeight="1">
      <c r="A83" s="93"/>
      <c r="B83" s="94">
        <v>4440</v>
      </c>
      <c r="C83" s="95"/>
      <c r="D83" s="95"/>
      <c r="E83" s="95"/>
      <c r="F83" s="95"/>
      <c r="G83" s="95"/>
      <c r="H83" s="95"/>
      <c r="I83" s="96"/>
      <c r="J83" s="120"/>
      <c r="K83" s="120"/>
      <c r="L83" s="120"/>
      <c r="M83" s="120"/>
      <c r="N83" s="91"/>
      <c r="O83" s="116"/>
      <c r="P83" s="116"/>
      <c r="Q83" s="116"/>
      <c r="R83" s="91"/>
      <c r="S83" s="92">
        <f t="shared" si="6"/>
        <v>0</v>
      </c>
    </row>
    <row r="84" spans="1:19" ht="12.75" customHeight="1">
      <c r="A84" s="93"/>
      <c r="B84" s="94">
        <v>4530</v>
      </c>
      <c r="C84" s="95"/>
      <c r="D84" s="95"/>
      <c r="E84" s="95"/>
      <c r="F84" s="95"/>
      <c r="G84" s="95"/>
      <c r="H84" s="95"/>
      <c r="I84" s="96"/>
      <c r="J84" s="120"/>
      <c r="K84" s="120">
        <v>-2000</v>
      </c>
      <c r="L84" s="120"/>
      <c r="M84" s="120"/>
      <c r="N84" s="91"/>
      <c r="O84" s="116"/>
      <c r="P84" s="116"/>
      <c r="Q84" s="116"/>
      <c r="R84" s="91"/>
      <c r="S84" s="92">
        <f t="shared" si="6"/>
        <v>-2000</v>
      </c>
    </row>
    <row r="85" spans="1:19" ht="12.75" customHeight="1">
      <c r="A85" s="93"/>
      <c r="B85" s="94">
        <v>4580</v>
      </c>
      <c r="C85" s="95"/>
      <c r="D85" s="95"/>
      <c r="E85" s="95"/>
      <c r="F85" s="95"/>
      <c r="G85" s="95"/>
      <c r="H85" s="95"/>
      <c r="I85" s="96"/>
      <c r="J85" s="120"/>
      <c r="K85" s="120"/>
      <c r="L85" s="120">
        <v>839</v>
      </c>
      <c r="M85" s="120"/>
      <c r="N85" s="91"/>
      <c r="O85" s="116"/>
      <c r="P85" s="116"/>
      <c r="Q85" s="116"/>
      <c r="R85" s="91"/>
      <c r="S85" s="92">
        <f t="shared" si="6"/>
        <v>839</v>
      </c>
    </row>
    <row r="86" spans="1:19" ht="12.75" customHeight="1">
      <c r="A86" s="93"/>
      <c r="B86" s="94">
        <v>4610</v>
      </c>
      <c r="C86" s="95"/>
      <c r="D86" s="95"/>
      <c r="E86" s="95"/>
      <c r="F86" s="95"/>
      <c r="G86" s="95"/>
      <c r="H86" s="95"/>
      <c r="I86" s="96"/>
      <c r="J86" s="120"/>
      <c r="K86" s="120"/>
      <c r="L86" s="120">
        <v>99</v>
      </c>
      <c r="M86" s="120"/>
      <c r="N86" s="91"/>
      <c r="O86" s="116"/>
      <c r="P86" s="116"/>
      <c r="Q86" s="116"/>
      <c r="R86" s="91"/>
      <c r="S86" s="92">
        <f t="shared" si="6"/>
        <v>99</v>
      </c>
    </row>
    <row r="87" spans="1:19" ht="12.75" customHeight="1" thickBot="1">
      <c r="A87" s="93"/>
      <c r="B87" s="94">
        <v>6060</v>
      </c>
      <c r="C87" s="95"/>
      <c r="D87" s="95"/>
      <c r="E87" s="95"/>
      <c r="F87" s="95"/>
      <c r="G87" s="95"/>
      <c r="H87" s="95"/>
      <c r="I87" s="96">
        <v>3800</v>
      </c>
      <c r="J87" s="96"/>
      <c r="K87" s="96"/>
      <c r="L87" s="96"/>
      <c r="M87" s="96"/>
      <c r="N87" s="91"/>
      <c r="O87" s="116"/>
      <c r="P87" s="116"/>
      <c r="Q87" s="116"/>
      <c r="R87" s="91"/>
      <c r="S87" s="92">
        <f t="shared" si="6"/>
        <v>3800</v>
      </c>
    </row>
    <row r="88" spans="1:19" ht="12" hidden="1" thickBot="1">
      <c r="A88" s="131">
        <v>8022</v>
      </c>
      <c r="B88" s="88">
        <v>11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116"/>
      <c r="O88" s="116"/>
      <c r="P88" s="116"/>
      <c r="Q88" s="116"/>
      <c r="R88" s="91"/>
      <c r="S88" s="109">
        <f t="shared" si="6"/>
        <v>0</v>
      </c>
    </row>
    <row r="89" spans="1:19" ht="12" hidden="1" thickBot="1">
      <c r="A89" s="93" t="s">
        <v>70</v>
      </c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116"/>
      <c r="O89" s="116"/>
      <c r="P89" s="116"/>
      <c r="Q89" s="116"/>
      <c r="R89" s="91"/>
      <c r="S89" s="113">
        <f t="shared" si="6"/>
        <v>0</v>
      </c>
    </row>
    <row r="90" spans="1:19" ht="12" hidden="1" thickBot="1">
      <c r="A90" s="119" t="s">
        <v>82</v>
      </c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32"/>
      <c r="O90" s="132"/>
      <c r="P90" s="132"/>
      <c r="Q90" s="132"/>
      <c r="R90" s="133"/>
      <c r="S90" s="134">
        <f t="shared" si="6"/>
        <v>0</v>
      </c>
    </row>
    <row r="91" spans="1:19" s="129" customFormat="1" ht="14.25" customHeight="1" thickBot="1">
      <c r="A91" s="110" t="s">
        <v>8</v>
      </c>
      <c r="B91" s="111"/>
      <c r="C91" s="112">
        <f aca="true" t="shared" si="7" ref="C91:H91">SUM(C68:C87)</f>
        <v>0</v>
      </c>
      <c r="D91" s="112">
        <f t="shared" si="7"/>
        <v>0</v>
      </c>
      <c r="E91" s="112">
        <f t="shared" si="7"/>
        <v>0</v>
      </c>
      <c r="F91" s="112">
        <f t="shared" si="7"/>
        <v>0</v>
      </c>
      <c r="G91" s="112">
        <f t="shared" si="7"/>
        <v>0</v>
      </c>
      <c r="H91" s="112">
        <f t="shared" si="7"/>
        <v>0</v>
      </c>
      <c r="I91" s="112">
        <f>SUM(I68:I87)</f>
        <v>17641</v>
      </c>
      <c r="J91" s="112">
        <f aca="true" t="shared" si="8" ref="J91:R91">SUM(J68:J87)</f>
        <v>37487</v>
      </c>
      <c r="K91" s="112">
        <f t="shared" si="8"/>
        <v>-4800</v>
      </c>
      <c r="L91" s="112">
        <f t="shared" si="8"/>
        <v>852</v>
      </c>
      <c r="M91" s="112">
        <f t="shared" si="8"/>
        <v>14452</v>
      </c>
      <c r="N91" s="112">
        <f t="shared" si="8"/>
        <v>0</v>
      </c>
      <c r="O91" s="112">
        <f t="shared" si="8"/>
        <v>0</v>
      </c>
      <c r="P91" s="112">
        <f t="shared" si="8"/>
        <v>0</v>
      </c>
      <c r="Q91" s="112">
        <f t="shared" si="8"/>
        <v>0</v>
      </c>
      <c r="R91" s="112">
        <f t="shared" si="8"/>
        <v>18748</v>
      </c>
      <c r="S91" s="113">
        <f t="shared" si="6"/>
        <v>84380</v>
      </c>
    </row>
    <row r="92" spans="1:19" ht="12.75" customHeight="1">
      <c r="A92" s="115">
        <v>80134</v>
      </c>
      <c r="B92" s="88">
        <v>4010</v>
      </c>
      <c r="C92" s="89"/>
      <c r="D92" s="89"/>
      <c r="E92" s="90"/>
      <c r="F92" s="90"/>
      <c r="G92" s="90">
        <v>6000</v>
      </c>
      <c r="H92" s="90"/>
      <c r="I92" s="90"/>
      <c r="J92" s="90"/>
      <c r="K92" s="89"/>
      <c r="L92" s="89"/>
      <c r="M92" s="116"/>
      <c r="N92" s="116"/>
      <c r="O92" s="116"/>
      <c r="P92" s="116"/>
      <c r="Q92" s="116"/>
      <c r="R92" s="116"/>
      <c r="S92" s="92">
        <f t="shared" si="6"/>
        <v>6000</v>
      </c>
    </row>
    <row r="93" spans="1:19" ht="12.75" customHeight="1">
      <c r="A93" s="93"/>
      <c r="B93" s="94">
        <v>4040</v>
      </c>
      <c r="C93" s="95"/>
      <c r="D93" s="95"/>
      <c r="E93" s="96"/>
      <c r="F93" s="96"/>
      <c r="G93" s="96">
        <v>1100</v>
      </c>
      <c r="H93" s="96"/>
      <c r="I93" s="96"/>
      <c r="J93" s="96"/>
      <c r="K93" s="95"/>
      <c r="L93" s="95"/>
      <c r="M93" s="130"/>
      <c r="N93" s="116"/>
      <c r="O93" s="116"/>
      <c r="P93" s="116"/>
      <c r="Q93" s="116"/>
      <c r="R93" s="116"/>
      <c r="S93" s="92">
        <f t="shared" si="6"/>
        <v>1100</v>
      </c>
    </row>
    <row r="94" spans="1:19" ht="12.75" customHeight="1">
      <c r="A94" s="93"/>
      <c r="B94" s="94">
        <v>4110</v>
      </c>
      <c r="C94" s="95"/>
      <c r="D94" s="95"/>
      <c r="E94" s="96"/>
      <c r="F94" s="96"/>
      <c r="G94" s="96"/>
      <c r="H94" s="96"/>
      <c r="I94" s="96"/>
      <c r="J94" s="96"/>
      <c r="K94" s="95"/>
      <c r="L94" s="95"/>
      <c r="M94" s="130"/>
      <c r="N94" s="116"/>
      <c r="O94" s="116"/>
      <c r="P94" s="116"/>
      <c r="Q94" s="116"/>
      <c r="R94" s="116"/>
      <c r="S94" s="92">
        <f t="shared" si="6"/>
        <v>0</v>
      </c>
    </row>
    <row r="95" spans="1:19" ht="12.75" customHeight="1">
      <c r="A95" s="93" t="s">
        <v>83</v>
      </c>
      <c r="B95" s="94">
        <v>4120</v>
      </c>
      <c r="C95" s="95"/>
      <c r="D95" s="95"/>
      <c r="E95" s="96"/>
      <c r="F95" s="96"/>
      <c r="G95" s="96"/>
      <c r="H95" s="96"/>
      <c r="I95" s="96"/>
      <c r="J95" s="96"/>
      <c r="K95" s="95"/>
      <c r="L95" s="95"/>
      <c r="M95" s="130"/>
      <c r="N95" s="116"/>
      <c r="O95" s="116"/>
      <c r="P95" s="116"/>
      <c r="Q95" s="116"/>
      <c r="R95" s="116"/>
      <c r="S95" s="92">
        <f t="shared" si="6"/>
        <v>0</v>
      </c>
    </row>
    <row r="96" spans="1:19" ht="12.75" customHeight="1">
      <c r="A96" s="93" t="s">
        <v>84</v>
      </c>
      <c r="B96" s="94">
        <v>4210</v>
      </c>
      <c r="C96" s="95"/>
      <c r="D96" s="95"/>
      <c r="E96" s="96"/>
      <c r="F96" s="96"/>
      <c r="G96" s="96"/>
      <c r="H96" s="96"/>
      <c r="I96" s="96"/>
      <c r="J96" s="96"/>
      <c r="K96" s="95"/>
      <c r="L96" s="95"/>
      <c r="M96" s="130"/>
      <c r="N96" s="116"/>
      <c r="O96" s="116"/>
      <c r="P96" s="116"/>
      <c r="Q96" s="116"/>
      <c r="R96" s="116"/>
      <c r="S96" s="92">
        <f t="shared" si="6"/>
        <v>0</v>
      </c>
    </row>
    <row r="97" spans="1:19" ht="12.75" customHeight="1">
      <c r="A97" s="93" t="s">
        <v>73</v>
      </c>
      <c r="B97" s="94">
        <v>4240</v>
      </c>
      <c r="C97" s="95"/>
      <c r="D97" s="95"/>
      <c r="E97" s="96"/>
      <c r="F97" s="96"/>
      <c r="G97" s="96"/>
      <c r="H97" s="96"/>
      <c r="I97" s="96"/>
      <c r="J97" s="96"/>
      <c r="K97" s="95"/>
      <c r="L97" s="95"/>
      <c r="M97" s="130"/>
      <c r="N97" s="116"/>
      <c r="O97" s="116"/>
      <c r="P97" s="116"/>
      <c r="Q97" s="116"/>
      <c r="R97" s="116"/>
      <c r="S97" s="92">
        <f t="shared" si="6"/>
        <v>0</v>
      </c>
    </row>
    <row r="98" spans="1:19" ht="12.75" customHeight="1">
      <c r="A98" s="93"/>
      <c r="B98" s="94">
        <v>4260</v>
      </c>
      <c r="C98" s="95"/>
      <c r="D98" s="95"/>
      <c r="E98" s="96"/>
      <c r="F98" s="96"/>
      <c r="G98" s="96"/>
      <c r="H98" s="96"/>
      <c r="I98" s="96"/>
      <c r="J98" s="96"/>
      <c r="K98" s="95"/>
      <c r="L98" s="95"/>
      <c r="M98" s="130"/>
      <c r="N98" s="116"/>
      <c r="O98" s="116"/>
      <c r="P98" s="116"/>
      <c r="Q98" s="116"/>
      <c r="R98" s="116"/>
      <c r="S98" s="92">
        <f t="shared" si="6"/>
        <v>0</v>
      </c>
    </row>
    <row r="99" spans="1:19" ht="12.75" customHeight="1" thickBot="1">
      <c r="A99" s="93"/>
      <c r="B99" s="94">
        <v>4300</v>
      </c>
      <c r="C99" s="95"/>
      <c r="D99" s="95"/>
      <c r="E99" s="96"/>
      <c r="F99" s="96"/>
      <c r="G99" s="96"/>
      <c r="H99" s="96"/>
      <c r="I99" s="96"/>
      <c r="J99" s="96"/>
      <c r="K99" s="95"/>
      <c r="L99" s="95"/>
      <c r="M99" s="130"/>
      <c r="N99" s="116"/>
      <c r="O99" s="116"/>
      <c r="P99" s="116"/>
      <c r="Q99" s="116"/>
      <c r="R99" s="116"/>
      <c r="S99" s="92">
        <f t="shared" si="6"/>
        <v>0</v>
      </c>
    </row>
    <row r="100" spans="1:19" s="135" customFormat="1" ht="13.5" customHeight="1" thickBot="1">
      <c r="A100" s="110" t="s">
        <v>8</v>
      </c>
      <c r="B100" s="111"/>
      <c r="C100" s="112">
        <f aca="true" t="shared" si="9" ref="C100:R100">SUM(C92:C99)</f>
        <v>0</v>
      </c>
      <c r="D100" s="112">
        <f t="shared" si="9"/>
        <v>0</v>
      </c>
      <c r="E100" s="112">
        <f t="shared" si="9"/>
        <v>0</v>
      </c>
      <c r="F100" s="112">
        <f t="shared" si="9"/>
        <v>0</v>
      </c>
      <c r="G100" s="112">
        <f t="shared" si="9"/>
        <v>7100</v>
      </c>
      <c r="H100" s="112">
        <f t="shared" si="9"/>
        <v>0</v>
      </c>
      <c r="I100" s="112">
        <f t="shared" si="9"/>
        <v>0</v>
      </c>
      <c r="J100" s="112">
        <f t="shared" si="9"/>
        <v>0</v>
      </c>
      <c r="K100" s="112">
        <f t="shared" si="9"/>
        <v>0</v>
      </c>
      <c r="L100" s="112">
        <f t="shared" si="9"/>
        <v>0</v>
      </c>
      <c r="M100" s="112">
        <f t="shared" si="9"/>
        <v>0</v>
      </c>
      <c r="N100" s="112">
        <f t="shared" si="9"/>
        <v>0</v>
      </c>
      <c r="O100" s="112">
        <f t="shared" si="9"/>
        <v>0</v>
      </c>
      <c r="P100" s="112">
        <f t="shared" si="9"/>
        <v>0</v>
      </c>
      <c r="Q100" s="112">
        <f t="shared" si="9"/>
        <v>0</v>
      </c>
      <c r="R100" s="112">
        <f t="shared" si="9"/>
        <v>0</v>
      </c>
      <c r="S100" s="113">
        <f t="shared" si="6"/>
        <v>7100</v>
      </c>
    </row>
    <row r="101" spans="1:19" s="140" customFormat="1" ht="13.5" customHeight="1">
      <c r="A101" s="136">
        <v>80195</v>
      </c>
      <c r="B101" s="13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9"/>
      <c r="N101" s="139"/>
      <c r="O101" s="139"/>
      <c r="P101" s="139"/>
      <c r="Q101" s="138"/>
      <c r="R101" s="139"/>
      <c r="S101" s="134">
        <f t="shared" si="6"/>
        <v>0</v>
      </c>
    </row>
    <row r="102" spans="1:19" s="140" customFormat="1" ht="13.5" customHeight="1">
      <c r="A102" s="93" t="s">
        <v>85</v>
      </c>
      <c r="B102" s="94">
        <v>4300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7"/>
      <c r="N102" s="97"/>
      <c r="O102" s="97"/>
      <c r="P102" s="97"/>
      <c r="Q102" s="96"/>
      <c r="R102" s="97"/>
      <c r="S102" s="92">
        <f t="shared" si="6"/>
        <v>0</v>
      </c>
    </row>
    <row r="103" spans="1:19" s="140" customFormat="1" ht="13.5" customHeight="1" thickBot="1">
      <c r="A103" s="141" t="s">
        <v>86</v>
      </c>
      <c r="B103" s="142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33"/>
      <c r="N103" s="133"/>
      <c r="O103" s="133"/>
      <c r="P103" s="133"/>
      <c r="Q103" s="143"/>
      <c r="R103" s="133"/>
      <c r="S103" s="109">
        <f t="shared" si="6"/>
        <v>0</v>
      </c>
    </row>
    <row r="104" spans="1:19" s="135" customFormat="1" ht="13.5" customHeight="1" thickBot="1">
      <c r="A104" s="110" t="s">
        <v>8</v>
      </c>
      <c r="B104" s="111"/>
      <c r="C104" s="144">
        <f aca="true" t="shared" si="10" ref="C104:R104">C102</f>
        <v>0</v>
      </c>
      <c r="D104" s="144">
        <f t="shared" si="10"/>
        <v>0</v>
      </c>
      <c r="E104" s="144">
        <f t="shared" si="10"/>
        <v>0</v>
      </c>
      <c r="F104" s="144">
        <f t="shared" si="10"/>
        <v>0</v>
      </c>
      <c r="G104" s="144">
        <f t="shared" si="10"/>
        <v>0</v>
      </c>
      <c r="H104" s="144">
        <f t="shared" si="10"/>
        <v>0</v>
      </c>
      <c r="I104" s="144">
        <f t="shared" si="10"/>
        <v>0</v>
      </c>
      <c r="J104" s="144">
        <f t="shared" si="10"/>
        <v>0</v>
      </c>
      <c r="K104" s="144">
        <f t="shared" si="10"/>
        <v>0</v>
      </c>
      <c r="L104" s="144">
        <f t="shared" si="10"/>
        <v>0</v>
      </c>
      <c r="M104" s="144">
        <f t="shared" si="10"/>
        <v>0</v>
      </c>
      <c r="N104" s="144">
        <f t="shared" si="10"/>
        <v>0</v>
      </c>
      <c r="O104" s="144">
        <f t="shared" si="10"/>
        <v>0</v>
      </c>
      <c r="P104" s="144">
        <f t="shared" si="10"/>
        <v>0</v>
      </c>
      <c r="Q104" s="144">
        <f t="shared" si="10"/>
        <v>0</v>
      </c>
      <c r="R104" s="144">
        <f t="shared" si="10"/>
        <v>0</v>
      </c>
      <c r="S104" s="113">
        <f t="shared" si="6"/>
        <v>0</v>
      </c>
    </row>
    <row r="105" spans="1:19" s="140" customFormat="1" ht="9.75" customHeight="1" thickBot="1">
      <c r="A105" s="145"/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8"/>
    </row>
    <row r="106" spans="1:19" s="152" customFormat="1" ht="13.5" customHeight="1">
      <c r="A106" s="149" t="s">
        <v>87</v>
      </c>
      <c r="B106" s="150"/>
      <c r="C106" s="151">
        <f aca="true" t="shared" si="11" ref="C106:S106">C34+C45++C57+C67+C91+C100+C104</f>
        <v>22430</v>
      </c>
      <c r="D106" s="151">
        <f t="shared" si="11"/>
        <v>32000</v>
      </c>
      <c r="E106" s="151">
        <f t="shared" si="11"/>
        <v>0</v>
      </c>
      <c r="F106" s="151">
        <f t="shared" si="11"/>
        <v>0</v>
      </c>
      <c r="G106" s="151">
        <f t="shared" si="11"/>
        <v>29900</v>
      </c>
      <c r="H106" s="151">
        <f t="shared" si="11"/>
        <v>0</v>
      </c>
      <c r="I106" s="151">
        <f t="shared" si="11"/>
        <v>17641</v>
      </c>
      <c r="J106" s="151">
        <f t="shared" si="11"/>
        <v>46769</v>
      </c>
      <c r="K106" s="151">
        <f t="shared" si="11"/>
        <v>-4800</v>
      </c>
      <c r="L106" s="151">
        <f t="shared" si="11"/>
        <v>852</v>
      </c>
      <c r="M106" s="151">
        <f t="shared" si="11"/>
        <v>14452</v>
      </c>
      <c r="N106" s="151">
        <f t="shared" si="11"/>
        <v>0</v>
      </c>
      <c r="O106" s="151">
        <f t="shared" si="11"/>
        <v>0</v>
      </c>
      <c r="P106" s="151">
        <f t="shared" si="11"/>
        <v>0</v>
      </c>
      <c r="Q106" s="151">
        <f t="shared" si="11"/>
        <v>0</v>
      </c>
      <c r="R106" s="151">
        <f t="shared" si="11"/>
        <v>18748</v>
      </c>
      <c r="S106" s="151">
        <f t="shared" si="11"/>
        <v>177992</v>
      </c>
    </row>
    <row r="107" spans="1:19" s="140" customFormat="1" ht="13.5" customHeight="1" thickBot="1">
      <c r="A107" s="153">
        <v>801</v>
      </c>
      <c r="B107" s="154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6">
        <f>C106+D106+E106+F106+G106+H106+I106+J106+K106+L106+M106+O106+P106+Q106+R106+N106</f>
        <v>177992</v>
      </c>
    </row>
    <row r="108" spans="1:19" s="140" customFormat="1" ht="9.75" customHeight="1" thickBot="1">
      <c r="A108" s="157"/>
      <c r="B108" s="158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60"/>
    </row>
    <row r="109" spans="1:19" ht="12.75" customHeight="1">
      <c r="A109" s="87">
        <v>85156</v>
      </c>
      <c r="B109" s="123">
        <v>3020</v>
      </c>
      <c r="C109" s="124"/>
      <c r="D109" s="124"/>
      <c r="E109" s="125"/>
      <c r="F109" s="125"/>
      <c r="G109" s="125"/>
      <c r="H109" s="125"/>
      <c r="I109" s="124"/>
      <c r="J109" s="124"/>
      <c r="K109" s="124"/>
      <c r="L109" s="124"/>
      <c r="M109" s="127"/>
      <c r="N109" s="127"/>
      <c r="O109" s="127"/>
      <c r="P109" s="127"/>
      <c r="Q109" s="124"/>
      <c r="R109" s="127"/>
      <c r="S109" s="128">
        <f aca="true" t="shared" si="12" ref="S109:S149">R109+Q109+P109+O109+N109+M109+L109+K109+J109+I109+H109+G109+F109+E109+D109+C109</f>
        <v>0</v>
      </c>
    </row>
    <row r="110" spans="1:19" ht="12.75" customHeight="1">
      <c r="A110" s="119"/>
      <c r="B110" s="98">
        <v>4010</v>
      </c>
      <c r="C110" s="99"/>
      <c r="D110" s="99"/>
      <c r="E110" s="100"/>
      <c r="F110" s="100"/>
      <c r="G110" s="100"/>
      <c r="H110" s="100"/>
      <c r="I110" s="99"/>
      <c r="J110" s="99"/>
      <c r="K110" s="99"/>
      <c r="L110" s="99"/>
      <c r="M110" s="161"/>
      <c r="N110" s="161"/>
      <c r="O110" s="130"/>
      <c r="P110" s="130"/>
      <c r="Q110" s="130"/>
      <c r="R110" s="130"/>
      <c r="S110" s="92">
        <f t="shared" si="12"/>
        <v>0</v>
      </c>
    </row>
    <row r="111" spans="1:19" ht="12.75" customHeight="1">
      <c r="A111" s="119"/>
      <c r="B111" s="98">
        <v>4110</v>
      </c>
      <c r="C111" s="99"/>
      <c r="D111" s="99"/>
      <c r="E111" s="100"/>
      <c r="F111" s="100"/>
      <c r="G111" s="100"/>
      <c r="H111" s="100"/>
      <c r="I111" s="99"/>
      <c r="J111" s="99"/>
      <c r="K111" s="99"/>
      <c r="L111" s="99"/>
      <c r="M111" s="161"/>
      <c r="N111" s="161"/>
      <c r="O111" s="95"/>
      <c r="P111" s="95"/>
      <c r="Q111" s="95"/>
      <c r="R111" s="130"/>
      <c r="S111" s="92">
        <f t="shared" si="12"/>
        <v>0</v>
      </c>
    </row>
    <row r="112" spans="1:19" ht="12.75" customHeight="1">
      <c r="A112" s="119"/>
      <c r="B112" s="98">
        <v>4120</v>
      </c>
      <c r="C112" s="99"/>
      <c r="D112" s="99"/>
      <c r="E112" s="100"/>
      <c r="F112" s="100"/>
      <c r="G112" s="100"/>
      <c r="H112" s="100"/>
      <c r="I112" s="99"/>
      <c r="J112" s="99"/>
      <c r="K112" s="99"/>
      <c r="L112" s="99"/>
      <c r="M112" s="161"/>
      <c r="N112" s="161"/>
      <c r="O112" s="95"/>
      <c r="P112" s="95"/>
      <c r="Q112" s="95"/>
      <c r="R112" s="130"/>
      <c r="S112" s="92">
        <f t="shared" si="12"/>
        <v>0</v>
      </c>
    </row>
    <row r="113" spans="1:19" ht="12.75" customHeight="1">
      <c r="A113" s="119"/>
      <c r="B113" s="98">
        <v>4130</v>
      </c>
      <c r="C113" s="99"/>
      <c r="D113" s="99"/>
      <c r="E113" s="206"/>
      <c r="F113" s="100"/>
      <c r="G113" s="100"/>
      <c r="H113" s="100"/>
      <c r="I113" s="99"/>
      <c r="J113" s="99"/>
      <c r="K113" s="99"/>
      <c r="L113" s="99"/>
      <c r="M113" s="161"/>
      <c r="N113" s="161"/>
      <c r="O113" s="95"/>
      <c r="P113" s="95"/>
      <c r="Q113" s="95"/>
      <c r="R113" s="130"/>
      <c r="S113" s="92">
        <f t="shared" si="12"/>
        <v>0</v>
      </c>
    </row>
    <row r="114" spans="1:19" ht="12.75" customHeight="1">
      <c r="A114" s="119"/>
      <c r="B114" s="98">
        <v>4210</v>
      </c>
      <c r="C114" s="99"/>
      <c r="D114" s="99"/>
      <c r="E114" s="100"/>
      <c r="F114" s="100"/>
      <c r="G114" s="100"/>
      <c r="H114" s="100"/>
      <c r="I114" s="99"/>
      <c r="J114" s="99"/>
      <c r="K114" s="99"/>
      <c r="L114" s="99"/>
      <c r="M114" s="161"/>
      <c r="N114" s="161"/>
      <c r="O114" s="95"/>
      <c r="P114" s="95"/>
      <c r="Q114" s="95"/>
      <c r="R114" s="130"/>
      <c r="S114" s="92">
        <f t="shared" si="12"/>
        <v>0</v>
      </c>
    </row>
    <row r="115" spans="1:19" ht="12.75" customHeight="1" thickBot="1">
      <c r="A115" s="119"/>
      <c r="B115" s="98">
        <v>4240</v>
      </c>
      <c r="C115" s="99"/>
      <c r="D115" s="99"/>
      <c r="E115" s="100"/>
      <c r="F115" s="100"/>
      <c r="G115" s="100"/>
      <c r="H115" s="100"/>
      <c r="I115" s="99"/>
      <c r="J115" s="99"/>
      <c r="K115" s="99"/>
      <c r="L115" s="99"/>
      <c r="M115" s="161"/>
      <c r="N115" s="161"/>
      <c r="O115" s="95"/>
      <c r="P115" s="95"/>
      <c r="Q115" s="95"/>
      <c r="R115" s="130"/>
      <c r="S115" s="92">
        <f t="shared" si="12"/>
        <v>0</v>
      </c>
    </row>
    <row r="116" spans="1:19" ht="12.75" customHeight="1" thickBot="1">
      <c r="A116" s="166" t="s">
        <v>77</v>
      </c>
      <c r="B116" s="111"/>
      <c r="C116" s="112">
        <f aca="true" t="shared" si="13" ref="C116:R116">SUM(C109:C115)</f>
        <v>0</v>
      </c>
      <c r="D116" s="112">
        <f t="shared" si="13"/>
        <v>0</v>
      </c>
      <c r="E116" s="112">
        <f t="shared" si="13"/>
        <v>0</v>
      </c>
      <c r="F116" s="112">
        <f t="shared" si="13"/>
        <v>0</v>
      </c>
      <c r="G116" s="112">
        <f t="shared" si="13"/>
        <v>0</v>
      </c>
      <c r="H116" s="112">
        <f t="shared" si="13"/>
        <v>0</v>
      </c>
      <c r="I116" s="112">
        <f t="shared" si="13"/>
        <v>0</v>
      </c>
      <c r="J116" s="112">
        <f t="shared" si="13"/>
        <v>0</v>
      </c>
      <c r="K116" s="112">
        <f t="shared" si="13"/>
        <v>0</v>
      </c>
      <c r="L116" s="112">
        <f t="shared" si="13"/>
        <v>0</v>
      </c>
      <c r="M116" s="112">
        <f t="shared" si="13"/>
        <v>0</v>
      </c>
      <c r="N116" s="112">
        <f t="shared" si="13"/>
        <v>0</v>
      </c>
      <c r="O116" s="112">
        <f t="shared" si="13"/>
        <v>0</v>
      </c>
      <c r="P116" s="112">
        <f t="shared" si="13"/>
        <v>0</v>
      </c>
      <c r="Q116" s="112">
        <f t="shared" si="13"/>
        <v>0</v>
      </c>
      <c r="R116" s="112">
        <f t="shared" si="13"/>
        <v>0</v>
      </c>
      <c r="S116" s="113">
        <f t="shared" si="12"/>
        <v>0</v>
      </c>
    </row>
    <row r="117" spans="1:19" ht="12.75" customHeight="1">
      <c r="A117" s="205">
        <v>85403</v>
      </c>
      <c r="B117" s="98"/>
      <c r="C117" s="99"/>
      <c r="D117" s="99"/>
      <c r="E117" s="100"/>
      <c r="F117" s="100"/>
      <c r="G117" s="100"/>
      <c r="H117" s="100"/>
      <c r="I117" s="99"/>
      <c r="J117" s="99"/>
      <c r="K117" s="99"/>
      <c r="L117" s="99"/>
      <c r="M117" s="161"/>
      <c r="N117" s="161"/>
      <c r="O117" s="95"/>
      <c r="P117" s="95"/>
      <c r="Q117" s="95"/>
      <c r="R117" s="130"/>
      <c r="S117" s="92">
        <f t="shared" si="12"/>
        <v>0</v>
      </c>
    </row>
    <row r="118" spans="1:19" ht="12.75" customHeight="1">
      <c r="A118" s="119"/>
      <c r="B118" s="98">
        <v>3020</v>
      </c>
      <c r="C118" s="99"/>
      <c r="D118" s="99"/>
      <c r="E118" s="100"/>
      <c r="F118" s="100"/>
      <c r="G118" s="100"/>
      <c r="H118" s="100"/>
      <c r="I118" s="99"/>
      <c r="J118" s="99"/>
      <c r="K118" s="99"/>
      <c r="L118" s="99"/>
      <c r="M118" s="161"/>
      <c r="N118" s="161"/>
      <c r="O118" s="95"/>
      <c r="P118" s="95"/>
      <c r="Q118" s="95"/>
      <c r="R118" s="130"/>
      <c r="S118" s="92">
        <f t="shared" si="12"/>
        <v>0</v>
      </c>
    </row>
    <row r="119" spans="1:19" ht="12.75" customHeight="1">
      <c r="A119" s="119"/>
      <c r="B119" s="98">
        <v>3110</v>
      </c>
      <c r="C119" s="99"/>
      <c r="D119" s="99"/>
      <c r="E119" s="100"/>
      <c r="F119" s="100"/>
      <c r="G119" s="100"/>
      <c r="H119" s="100"/>
      <c r="I119" s="99"/>
      <c r="J119" s="99"/>
      <c r="K119" s="99"/>
      <c r="L119" s="99"/>
      <c r="M119" s="161"/>
      <c r="N119" s="161"/>
      <c r="O119" s="95"/>
      <c r="P119" s="95"/>
      <c r="Q119" s="95"/>
      <c r="R119" s="130"/>
      <c r="S119" s="92">
        <f t="shared" si="12"/>
        <v>0</v>
      </c>
    </row>
    <row r="120" spans="1:19" ht="12.75" customHeight="1">
      <c r="A120" s="119"/>
      <c r="B120" s="98">
        <v>3240</v>
      </c>
      <c r="C120" s="99"/>
      <c r="D120" s="99"/>
      <c r="E120" s="100"/>
      <c r="F120" s="100"/>
      <c r="G120" s="100"/>
      <c r="H120" s="100"/>
      <c r="I120" s="99"/>
      <c r="J120" s="99"/>
      <c r="K120" s="99"/>
      <c r="L120" s="99"/>
      <c r="M120" s="161"/>
      <c r="N120" s="95"/>
      <c r="O120" s="95"/>
      <c r="P120" s="95"/>
      <c r="Q120" s="95"/>
      <c r="R120" s="130"/>
      <c r="S120" s="92">
        <f t="shared" si="12"/>
        <v>0</v>
      </c>
    </row>
    <row r="121" spans="1:19" ht="12.75" customHeight="1">
      <c r="A121" s="119" t="s">
        <v>88</v>
      </c>
      <c r="B121" s="94">
        <v>4010</v>
      </c>
      <c r="C121" s="95"/>
      <c r="D121" s="95"/>
      <c r="E121" s="96"/>
      <c r="F121" s="96"/>
      <c r="G121" s="96">
        <f>12185+10815</f>
        <v>23000</v>
      </c>
      <c r="H121" s="96"/>
      <c r="I121" s="95"/>
      <c r="J121" s="95"/>
      <c r="K121" s="95"/>
      <c r="L121" s="95"/>
      <c r="M121" s="130"/>
      <c r="N121" s="130"/>
      <c r="O121" s="130"/>
      <c r="P121" s="130"/>
      <c r="Q121" s="130"/>
      <c r="R121" s="130"/>
      <c r="S121" s="92">
        <f t="shared" si="12"/>
        <v>23000</v>
      </c>
    </row>
    <row r="122" spans="1:19" ht="12.75" customHeight="1">
      <c r="A122" s="93" t="s">
        <v>89</v>
      </c>
      <c r="B122" s="94">
        <v>4040</v>
      </c>
      <c r="C122" s="95"/>
      <c r="D122" s="95"/>
      <c r="E122" s="96"/>
      <c r="F122" s="96"/>
      <c r="G122" s="96"/>
      <c r="H122" s="96"/>
      <c r="I122" s="95"/>
      <c r="J122" s="95"/>
      <c r="K122" s="95"/>
      <c r="L122" s="95"/>
      <c r="M122" s="130"/>
      <c r="N122" s="116"/>
      <c r="O122" s="116"/>
      <c r="P122" s="116"/>
      <c r="Q122" s="116"/>
      <c r="R122" s="116"/>
      <c r="S122" s="92">
        <f t="shared" si="12"/>
        <v>0</v>
      </c>
    </row>
    <row r="123" spans="1:19" ht="12.75" customHeight="1">
      <c r="A123" s="93" t="s">
        <v>90</v>
      </c>
      <c r="B123" s="94">
        <v>4110</v>
      </c>
      <c r="C123" s="95"/>
      <c r="D123" s="95"/>
      <c r="E123" s="96"/>
      <c r="F123" s="96"/>
      <c r="G123" s="96">
        <v>4100</v>
      </c>
      <c r="H123" s="96"/>
      <c r="I123" s="95"/>
      <c r="J123" s="95"/>
      <c r="K123" s="95"/>
      <c r="L123" s="95"/>
      <c r="M123" s="130"/>
      <c r="N123" s="116"/>
      <c r="O123" s="116"/>
      <c r="P123" s="116"/>
      <c r="Q123" s="116"/>
      <c r="R123" s="116"/>
      <c r="S123" s="92">
        <f t="shared" si="12"/>
        <v>4100</v>
      </c>
    </row>
    <row r="124" spans="1:19" ht="12.75" customHeight="1">
      <c r="A124" s="93" t="s">
        <v>91</v>
      </c>
      <c r="B124" s="94">
        <v>4120</v>
      </c>
      <c r="C124" s="95"/>
      <c r="D124" s="95"/>
      <c r="E124" s="96"/>
      <c r="F124" s="96"/>
      <c r="G124" s="96">
        <v>1000</v>
      </c>
      <c r="H124" s="96"/>
      <c r="I124" s="95"/>
      <c r="J124" s="95"/>
      <c r="K124" s="95"/>
      <c r="L124" s="95"/>
      <c r="M124" s="130"/>
      <c r="N124" s="116"/>
      <c r="O124" s="116"/>
      <c r="P124" s="116"/>
      <c r="Q124" s="116"/>
      <c r="R124" s="116"/>
      <c r="S124" s="92">
        <f t="shared" si="12"/>
        <v>1000</v>
      </c>
    </row>
    <row r="125" spans="1:19" ht="12.75" customHeight="1">
      <c r="A125" s="93"/>
      <c r="B125" s="94">
        <v>4130</v>
      </c>
      <c r="C125" s="95"/>
      <c r="D125" s="95"/>
      <c r="E125" s="96"/>
      <c r="F125" s="96"/>
      <c r="G125" s="96"/>
      <c r="H125" s="96"/>
      <c r="I125" s="95"/>
      <c r="J125" s="95"/>
      <c r="K125" s="95"/>
      <c r="L125" s="95"/>
      <c r="M125" s="130"/>
      <c r="N125" s="116"/>
      <c r="O125" s="116"/>
      <c r="P125" s="116"/>
      <c r="Q125" s="116"/>
      <c r="R125" s="116"/>
      <c r="S125" s="92">
        <f t="shared" si="12"/>
        <v>0</v>
      </c>
    </row>
    <row r="126" spans="1:19" ht="12.75" customHeight="1">
      <c r="A126" s="93"/>
      <c r="B126" s="94">
        <v>4210</v>
      </c>
      <c r="C126" s="95"/>
      <c r="D126" s="95"/>
      <c r="E126" s="96">
        <f>1072+300</f>
        <v>1372</v>
      </c>
      <c r="F126" s="96"/>
      <c r="G126" s="96"/>
      <c r="H126" s="96"/>
      <c r="I126" s="95"/>
      <c r="J126" s="95"/>
      <c r="K126" s="95"/>
      <c r="L126" s="95"/>
      <c r="M126" s="130"/>
      <c r="N126" s="116"/>
      <c r="O126" s="116"/>
      <c r="P126" s="116"/>
      <c r="Q126" s="116"/>
      <c r="R126" s="116"/>
      <c r="S126" s="92">
        <f t="shared" si="12"/>
        <v>1372</v>
      </c>
    </row>
    <row r="127" spans="1:19" ht="12.75" customHeight="1">
      <c r="A127" s="93"/>
      <c r="B127" s="94">
        <v>4220</v>
      </c>
      <c r="C127" s="95"/>
      <c r="D127" s="95"/>
      <c r="E127" s="96"/>
      <c r="F127" s="96"/>
      <c r="G127" s="96"/>
      <c r="H127" s="96"/>
      <c r="I127" s="95"/>
      <c r="J127" s="95"/>
      <c r="K127" s="95"/>
      <c r="L127" s="95"/>
      <c r="M127" s="130"/>
      <c r="N127" s="116"/>
      <c r="O127" s="116"/>
      <c r="P127" s="116"/>
      <c r="Q127" s="116"/>
      <c r="R127" s="116"/>
      <c r="S127" s="92">
        <f t="shared" si="12"/>
        <v>0</v>
      </c>
    </row>
    <row r="128" spans="1:19" ht="12.75" customHeight="1">
      <c r="A128" s="93"/>
      <c r="B128" s="94">
        <v>4230</v>
      </c>
      <c r="C128" s="95"/>
      <c r="D128" s="95"/>
      <c r="E128" s="96"/>
      <c r="F128" s="96"/>
      <c r="G128" s="96"/>
      <c r="H128" s="96"/>
      <c r="I128" s="95"/>
      <c r="J128" s="95"/>
      <c r="K128" s="95"/>
      <c r="L128" s="95"/>
      <c r="M128" s="130"/>
      <c r="N128" s="116"/>
      <c r="O128" s="116"/>
      <c r="P128" s="116"/>
      <c r="Q128" s="116"/>
      <c r="R128" s="116"/>
      <c r="S128" s="92">
        <f t="shared" si="12"/>
        <v>0</v>
      </c>
    </row>
    <row r="129" spans="1:19" ht="12.75" customHeight="1">
      <c r="A129" s="93"/>
      <c r="B129" s="94">
        <v>4240</v>
      </c>
      <c r="C129" s="95"/>
      <c r="D129" s="95"/>
      <c r="E129" s="96"/>
      <c r="F129" s="96"/>
      <c r="G129" s="96"/>
      <c r="H129" s="96"/>
      <c r="I129" s="95"/>
      <c r="J129" s="95"/>
      <c r="K129" s="95"/>
      <c r="L129" s="95"/>
      <c r="M129" s="130"/>
      <c r="N129" s="116"/>
      <c r="O129" s="116"/>
      <c r="P129" s="116"/>
      <c r="Q129" s="116"/>
      <c r="R129" s="116"/>
      <c r="S129" s="92">
        <f t="shared" si="12"/>
        <v>0</v>
      </c>
    </row>
    <row r="130" spans="1:19" ht="12.75" customHeight="1">
      <c r="A130" s="93"/>
      <c r="B130" s="94">
        <v>4260</v>
      </c>
      <c r="C130" s="95"/>
      <c r="D130" s="95"/>
      <c r="E130" s="120"/>
      <c r="F130" s="96"/>
      <c r="G130" s="96"/>
      <c r="H130" s="96"/>
      <c r="I130" s="95"/>
      <c r="J130" s="95"/>
      <c r="K130" s="95"/>
      <c r="L130" s="95"/>
      <c r="M130" s="130"/>
      <c r="N130" s="116"/>
      <c r="O130" s="116"/>
      <c r="P130" s="116"/>
      <c r="Q130" s="116"/>
      <c r="R130" s="116"/>
      <c r="S130" s="92">
        <f t="shared" si="12"/>
        <v>0</v>
      </c>
    </row>
    <row r="131" spans="1:19" ht="12.75" customHeight="1">
      <c r="A131" s="93"/>
      <c r="B131" s="94">
        <v>4270</v>
      </c>
      <c r="C131" s="95"/>
      <c r="D131" s="95"/>
      <c r="E131" s="120"/>
      <c r="F131" s="96"/>
      <c r="G131" s="96"/>
      <c r="H131" s="96"/>
      <c r="I131" s="95"/>
      <c r="J131" s="95"/>
      <c r="K131" s="95"/>
      <c r="L131" s="95"/>
      <c r="M131" s="130"/>
      <c r="N131" s="116"/>
      <c r="O131" s="116"/>
      <c r="P131" s="116"/>
      <c r="Q131" s="116"/>
      <c r="R131" s="116"/>
      <c r="S131" s="92">
        <f t="shared" si="12"/>
        <v>0</v>
      </c>
    </row>
    <row r="132" spans="1:19" ht="12.75" customHeight="1">
      <c r="A132" s="93"/>
      <c r="B132" s="94">
        <v>4300</v>
      </c>
      <c r="C132" s="95"/>
      <c r="D132" s="95"/>
      <c r="E132" s="96"/>
      <c r="F132" s="96"/>
      <c r="G132" s="96"/>
      <c r="H132" s="96"/>
      <c r="I132" s="95"/>
      <c r="J132" s="95"/>
      <c r="K132" s="95"/>
      <c r="L132" s="95"/>
      <c r="M132" s="130"/>
      <c r="N132" s="116"/>
      <c r="O132" s="116"/>
      <c r="P132" s="116"/>
      <c r="Q132" s="116"/>
      <c r="R132" s="116"/>
      <c r="S132" s="92">
        <f t="shared" si="12"/>
        <v>0</v>
      </c>
    </row>
    <row r="133" spans="1:19" ht="12.75" customHeight="1">
      <c r="A133" s="93"/>
      <c r="B133" s="94">
        <v>4410</v>
      </c>
      <c r="C133" s="95"/>
      <c r="D133" s="95"/>
      <c r="E133" s="96"/>
      <c r="F133" s="96"/>
      <c r="G133" s="96"/>
      <c r="H133" s="96"/>
      <c r="I133" s="95"/>
      <c r="J133" s="95"/>
      <c r="K133" s="95"/>
      <c r="L133" s="95"/>
      <c r="M133" s="130"/>
      <c r="N133" s="116"/>
      <c r="O133" s="116"/>
      <c r="P133" s="116"/>
      <c r="Q133" s="116"/>
      <c r="R133" s="116"/>
      <c r="S133" s="92">
        <f t="shared" si="12"/>
        <v>0</v>
      </c>
    </row>
    <row r="134" spans="1:19" ht="12.75" customHeight="1" thickBot="1">
      <c r="A134" s="103"/>
      <c r="B134" s="104">
        <v>4440</v>
      </c>
      <c r="C134" s="105"/>
      <c r="D134" s="105"/>
      <c r="E134" s="106"/>
      <c r="F134" s="106"/>
      <c r="G134" s="106"/>
      <c r="H134" s="106"/>
      <c r="I134" s="105"/>
      <c r="J134" s="105"/>
      <c r="K134" s="105"/>
      <c r="L134" s="105"/>
      <c r="M134" s="163"/>
      <c r="N134" s="132"/>
      <c r="O134" s="132"/>
      <c r="P134" s="132"/>
      <c r="Q134" s="132"/>
      <c r="R134" s="132"/>
      <c r="S134" s="204">
        <f t="shared" si="12"/>
        <v>0</v>
      </c>
    </row>
    <row r="135" spans="1:19" ht="12" hidden="1" thickBot="1">
      <c r="A135" s="164">
        <v>8231</v>
      </c>
      <c r="B135" s="123">
        <v>11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7"/>
      <c r="N135" s="127"/>
      <c r="O135" s="127"/>
      <c r="P135" s="127"/>
      <c r="Q135" s="127"/>
      <c r="R135" s="127"/>
      <c r="S135" s="168">
        <f t="shared" si="12"/>
        <v>0</v>
      </c>
    </row>
    <row r="136" spans="1:19" ht="12" hidden="1" thickBot="1">
      <c r="A136" s="93" t="s">
        <v>92</v>
      </c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130"/>
      <c r="N136" s="116"/>
      <c r="O136" s="116"/>
      <c r="P136" s="116"/>
      <c r="Q136" s="116"/>
      <c r="R136" s="116"/>
      <c r="S136" s="92">
        <f t="shared" si="12"/>
        <v>0</v>
      </c>
    </row>
    <row r="137" spans="1:19" ht="12" hidden="1" thickBot="1">
      <c r="A137" s="93" t="s">
        <v>93</v>
      </c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130"/>
      <c r="N137" s="116"/>
      <c r="O137" s="116"/>
      <c r="P137" s="116"/>
      <c r="Q137" s="116"/>
      <c r="R137" s="116"/>
      <c r="S137" s="92">
        <f t="shared" si="12"/>
        <v>0</v>
      </c>
    </row>
    <row r="138" spans="1:19" ht="12" hidden="1" thickBot="1">
      <c r="A138" s="103" t="s">
        <v>94</v>
      </c>
      <c r="B138" s="104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63"/>
      <c r="N138" s="132"/>
      <c r="O138" s="132"/>
      <c r="P138" s="132"/>
      <c r="Q138" s="132"/>
      <c r="R138" s="132"/>
      <c r="S138" s="92">
        <f t="shared" si="12"/>
        <v>0</v>
      </c>
    </row>
    <row r="139" spans="1:19" ht="12" hidden="1" thickBot="1">
      <c r="A139" s="164">
        <v>8232</v>
      </c>
      <c r="B139" s="123">
        <v>11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7"/>
      <c r="N139" s="127"/>
      <c r="O139" s="127"/>
      <c r="P139" s="127"/>
      <c r="Q139" s="127"/>
      <c r="R139" s="127"/>
      <c r="S139" s="92">
        <f t="shared" si="12"/>
        <v>0</v>
      </c>
    </row>
    <row r="140" spans="1:19" ht="12" hidden="1" thickBot="1">
      <c r="A140" s="93" t="s">
        <v>95</v>
      </c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130"/>
      <c r="N140" s="116"/>
      <c r="O140" s="116"/>
      <c r="P140" s="116"/>
      <c r="Q140" s="116"/>
      <c r="R140" s="116"/>
      <c r="S140" s="92">
        <f t="shared" si="12"/>
        <v>0</v>
      </c>
    </row>
    <row r="141" spans="1:19" ht="12" hidden="1" thickBot="1">
      <c r="A141" s="93" t="s">
        <v>96</v>
      </c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130"/>
      <c r="N141" s="116"/>
      <c r="O141" s="116"/>
      <c r="P141" s="116"/>
      <c r="Q141" s="116"/>
      <c r="R141" s="116"/>
      <c r="S141" s="92">
        <f t="shared" si="12"/>
        <v>0</v>
      </c>
    </row>
    <row r="142" spans="1:19" ht="12" hidden="1" thickBot="1">
      <c r="A142" s="103" t="s">
        <v>97</v>
      </c>
      <c r="B142" s="104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63"/>
      <c r="N142" s="132"/>
      <c r="O142" s="132"/>
      <c r="P142" s="132"/>
      <c r="Q142" s="132"/>
      <c r="R142" s="132"/>
      <c r="S142" s="92">
        <f t="shared" si="12"/>
        <v>0</v>
      </c>
    </row>
    <row r="143" spans="1:19" ht="12" hidden="1" thickBot="1">
      <c r="A143" s="164">
        <v>8241</v>
      </c>
      <c r="B143" s="123">
        <v>11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7"/>
      <c r="N143" s="127"/>
      <c r="O143" s="127"/>
      <c r="P143" s="127"/>
      <c r="Q143" s="127"/>
      <c r="R143" s="127"/>
      <c r="S143" s="92">
        <f t="shared" si="12"/>
        <v>0</v>
      </c>
    </row>
    <row r="144" spans="1:19" ht="12" hidden="1" thickBot="1">
      <c r="A144" s="93" t="s">
        <v>98</v>
      </c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130"/>
      <c r="N144" s="116"/>
      <c r="O144" s="116"/>
      <c r="P144" s="116"/>
      <c r="Q144" s="116"/>
      <c r="R144" s="116"/>
      <c r="S144" s="92">
        <f t="shared" si="12"/>
        <v>0</v>
      </c>
    </row>
    <row r="145" spans="1:19" ht="12" hidden="1" thickBot="1">
      <c r="A145" s="93" t="s">
        <v>99</v>
      </c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130"/>
      <c r="N145" s="116"/>
      <c r="O145" s="116"/>
      <c r="P145" s="116"/>
      <c r="Q145" s="116"/>
      <c r="R145" s="116"/>
      <c r="S145" s="92">
        <f t="shared" si="12"/>
        <v>0</v>
      </c>
    </row>
    <row r="146" spans="1:19" ht="12" hidden="1" thickBot="1">
      <c r="A146" s="93" t="s">
        <v>100</v>
      </c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130"/>
      <c r="N146" s="116"/>
      <c r="O146" s="116"/>
      <c r="P146" s="116"/>
      <c r="Q146" s="116"/>
      <c r="R146" s="116"/>
      <c r="S146" s="92">
        <f t="shared" si="12"/>
        <v>0</v>
      </c>
    </row>
    <row r="147" spans="1:19" ht="12" hidden="1" thickBot="1">
      <c r="A147" s="103" t="s">
        <v>101</v>
      </c>
      <c r="B147" s="104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63"/>
      <c r="N147" s="132"/>
      <c r="O147" s="132"/>
      <c r="P147" s="132"/>
      <c r="Q147" s="132"/>
      <c r="R147" s="132"/>
      <c r="S147" s="92">
        <f t="shared" si="12"/>
        <v>0</v>
      </c>
    </row>
    <row r="148" spans="1:19" ht="12" hidden="1" thickBot="1">
      <c r="A148" s="164">
        <v>8242</v>
      </c>
      <c r="B148" s="123">
        <v>11</v>
      </c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7"/>
      <c r="N148" s="127"/>
      <c r="O148" s="127"/>
      <c r="P148" s="127"/>
      <c r="Q148" s="127"/>
      <c r="R148" s="127"/>
      <c r="S148" s="92">
        <f t="shared" si="12"/>
        <v>0</v>
      </c>
    </row>
    <row r="149" spans="1:19" ht="12" hidden="1" thickBot="1">
      <c r="A149" s="93" t="s">
        <v>102</v>
      </c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130"/>
      <c r="N149" s="116"/>
      <c r="O149" s="116"/>
      <c r="P149" s="116"/>
      <c r="Q149" s="116"/>
      <c r="R149" s="116"/>
      <c r="S149" s="92">
        <f t="shared" si="12"/>
        <v>0</v>
      </c>
    </row>
    <row r="150" spans="1:19" ht="12" hidden="1" thickBot="1">
      <c r="A150" s="93" t="s">
        <v>103</v>
      </c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130"/>
      <c r="N150" s="116"/>
      <c r="O150" s="116"/>
      <c r="P150" s="116"/>
      <c r="Q150" s="116"/>
      <c r="R150" s="116"/>
      <c r="S150" s="92">
        <f aca="true" t="shared" si="14" ref="S150:S179">R150+Q150+P150+O150+N150+M150+L150+K150+J150+I150+H150+G150+F150+E150+D150+C150</f>
        <v>0</v>
      </c>
    </row>
    <row r="151" spans="1:19" ht="12" hidden="1" thickBot="1">
      <c r="A151" s="103" t="s">
        <v>104</v>
      </c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63"/>
      <c r="N151" s="132"/>
      <c r="O151" s="132"/>
      <c r="P151" s="132"/>
      <c r="Q151" s="132"/>
      <c r="R151" s="132"/>
      <c r="S151" s="165">
        <f t="shared" si="14"/>
        <v>0</v>
      </c>
    </row>
    <row r="152" spans="1:19" s="114" customFormat="1" ht="14.25" customHeight="1" thickBot="1">
      <c r="A152" s="166" t="s">
        <v>77</v>
      </c>
      <c r="B152" s="111"/>
      <c r="C152" s="112">
        <f aca="true" t="shared" si="15" ref="C152:R152">SUM(C117:C151)</f>
        <v>0</v>
      </c>
      <c r="D152" s="112">
        <f t="shared" si="15"/>
        <v>0</v>
      </c>
      <c r="E152" s="112">
        <f t="shared" si="15"/>
        <v>1372</v>
      </c>
      <c r="F152" s="112">
        <f t="shared" si="15"/>
        <v>0</v>
      </c>
      <c r="G152" s="112">
        <f t="shared" si="15"/>
        <v>28100</v>
      </c>
      <c r="H152" s="112">
        <f t="shared" si="15"/>
        <v>0</v>
      </c>
      <c r="I152" s="112">
        <f t="shared" si="15"/>
        <v>0</v>
      </c>
      <c r="J152" s="112">
        <f t="shared" si="15"/>
        <v>0</v>
      </c>
      <c r="K152" s="112">
        <f t="shared" si="15"/>
        <v>0</v>
      </c>
      <c r="L152" s="112">
        <f t="shared" si="15"/>
        <v>0</v>
      </c>
      <c r="M152" s="112">
        <f t="shared" si="15"/>
        <v>0</v>
      </c>
      <c r="N152" s="112">
        <f t="shared" si="15"/>
        <v>0</v>
      </c>
      <c r="O152" s="112">
        <f t="shared" si="15"/>
        <v>0</v>
      </c>
      <c r="P152" s="112">
        <f t="shared" si="15"/>
        <v>0</v>
      </c>
      <c r="Q152" s="112">
        <f t="shared" si="15"/>
        <v>0</v>
      </c>
      <c r="R152" s="112">
        <f t="shared" si="15"/>
        <v>0</v>
      </c>
      <c r="S152" s="113">
        <f t="shared" si="14"/>
        <v>29472</v>
      </c>
    </row>
    <row r="153" spans="1:19" ht="12.75" customHeight="1">
      <c r="A153" s="87">
        <v>85406</v>
      </c>
      <c r="B153" s="123">
        <v>3020</v>
      </c>
      <c r="C153" s="124"/>
      <c r="D153" s="124"/>
      <c r="E153" s="125"/>
      <c r="F153" s="125"/>
      <c r="G153" s="125"/>
      <c r="H153" s="125"/>
      <c r="I153" s="125"/>
      <c r="J153" s="125"/>
      <c r="K153" s="124"/>
      <c r="L153" s="124"/>
      <c r="M153" s="127"/>
      <c r="N153" s="127"/>
      <c r="O153" s="127"/>
      <c r="P153" s="127"/>
      <c r="Q153" s="127"/>
      <c r="R153" s="167"/>
      <c r="S153" s="168">
        <f t="shared" si="14"/>
        <v>0</v>
      </c>
    </row>
    <row r="154" spans="1:19" ht="12.75" customHeight="1">
      <c r="A154" s="131"/>
      <c r="B154" s="88">
        <v>4010</v>
      </c>
      <c r="C154" s="89"/>
      <c r="D154" s="89"/>
      <c r="E154" s="90"/>
      <c r="F154" s="90"/>
      <c r="G154" s="90"/>
      <c r="H154" s="90"/>
      <c r="I154" s="90"/>
      <c r="J154" s="90"/>
      <c r="K154" s="89"/>
      <c r="L154" s="89"/>
      <c r="M154" s="116"/>
      <c r="N154" s="116"/>
      <c r="O154" s="116"/>
      <c r="P154" s="116"/>
      <c r="Q154" s="116"/>
      <c r="R154" s="116"/>
      <c r="S154" s="92">
        <f t="shared" si="14"/>
        <v>0</v>
      </c>
    </row>
    <row r="155" spans="1:19" ht="12.75" customHeight="1">
      <c r="A155" s="93"/>
      <c r="B155" s="94">
        <v>4040</v>
      </c>
      <c r="C155" s="95"/>
      <c r="D155" s="95"/>
      <c r="E155" s="96"/>
      <c r="F155" s="96"/>
      <c r="G155" s="96"/>
      <c r="H155" s="96"/>
      <c r="I155" s="96"/>
      <c r="J155" s="96"/>
      <c r="K155" s="95"/>
      <c r="L155" s="95"/>
      <c r="M155" s="130"/>
      <c r="N155" s="116"/>
      <c r="O155" s="116"/>
      <c r="P155" s="116"/>
      <c r="Q155" s="116"/>
      <c r="R155" s="116"/>
      <c r="S155" s="92">
        <f t="shared" si="14"/>
        <v>0</v>
      </c>
    </row>
    <row r="156" spans="1:19" ht="12.75" customHeight="1">
      <c r="A156" s="93" t="s">
        <v>105</v>
      </c>
      <c r="B156" s="94">
        <v>4110</v>
      </c>
      <c r="C156" s="95"/>
      <c r="D156" s="95"/>
      <c r="E156" s="96"/>
      <c r="F156" s="96"/>
      <c r="G156" s="96"/>
      <c r="H156" s="96"/>
      <c r="I156" s="96"/>
      <c r="J156" s="96"/>
      <c r="K156" s="95"/>
      <c r="L156" s="95"/>
      <c r="M156" s="130"/>
      <c r="N156" s="130"/>
      <c r="O156" s="130"/>
      <c r="P156" s="130"/>
      <c r="Q156" s="95"/>
      <c r="R156" s="116"/>
      <c r="S156" s="92">
        <f t="shared" si="14"/>
        <v>0</v>
      </c>
    </row>
    <row r="157" spans="1:19" ht="12.75" customHeight="1">
      <c r="A157" s="93" t="s">
        <v>106</v>
      </c>
      <c r="B157" s="94">
        <v>4120</v>
      </c>
      <c r="C157" s="95"/>
      <c r="D157" s="95"/>
      <c r="E157" s="96"/>
      <c r="F157" s="96"/>
      <c r="G157" s="96"/>
      <c r="H157" s="96"/>
      <c r="I157" s="96"/>
      <c r="J157" s="96"/>
      <c r="K157" s="95"/>
      <c r="L157" s="95"/>
      <c r="M157" s="130"/>
      <c r="N157" s="116"/>
      <c r="O157" s="116"/>
      <c r="P157" s="116"/>
      <c r="Q157" s="89"/>
      <c r="R157" s="116"/>
      <c r="S157" s="92">
        <f t="shared" si="14"/>
        <v>0</v>
      </c>
    </row>
    <row r="158" spans="1:19" ht="12.75" customHeight="1">
      <c r="A158" s="93" t="s">
        <v>107</v>
      </c>
      <c r="B158" s="94">
        <v>4170</v>
      </c>
      <c r="C158" s="95"/>
      <c r="D158" s="95"/>
      <c r="E158" s="96"/>
      <c r="F158" s="96"/>
      <c r="G158" s="96"/>
      <c r="H158" s="96"/>
      <c r="I158" s="96"/>
      <c r="J158" s="96"/>
      <c r="K158" s="95"/>
      <c r="L158" s="95"/>
      <c r="M158" s="130"/>
      <c r="N158" s="116"/>
      <c r="O158" s="116"/>
      <c r="P158" s="116"/>
      <c r="Q158" s="116"/>
      <c r="R158" s="116"/>
      <c r="S158" s="92">
        <f t="shared" si="14"/>
        <v>0</v>
      </c>
    </row>
    <row r="159" spans="1:19" ht="12.75" customHeight="1">
      <c r="A159" s="93" t="s">
        <v>108</v>
      </c>
      <c r="B159" s="94">
        <v>4210</v>
      </c>
      <c r="C159" s="95"/>
      <c r="D159" s="95"/>
      <c r="E159" s="96"/>
      <c r="F159" s="96"/>
      <c r="G159" s="96"/>
      <c r="H159" s="96"/>
      <c r="I159" s="96"/>
      <c r="J159" s="96"/>
      <c r="K159" s="95"/>
      <c r="L159" s="95"/>
      <c r="M159" s="130"/>
      <c r="N159" s="116"/>
      <c r="O159" s="116"/>
      <c r="P159" s="116"/>
      <c r="Q159" s="116"/>
      <c r="R159" s="116"/>
      <c r="S159" s="92">
        <f t="shared" si="14"/>
        <v>0</v>
      </c>
    </row>
    <row r="160" spans="1:19" ht="12.75" customHeight="1">
      <c r="A160" s="93" t="s">
        <v>109</v>
      </c>
      <c r="B160" s="94">
        <v>4240</v>
      </c>
      <c r="C160" s="95"/>
      <c r="D160" s="95"/>
      <c r="E160" s="96"/>
      <c r="F160" s="96"/>
      <c r="G160" s="96"/>
      <c r="H160" s="96"/>
      <c r="I160" s="96"/>
      <c r="J160" s="96"/>
      <c r="K160" s="95"/>
      <c r="L160" s="95"/>
      <c r="M160" s="130"/>
      <c r="N160" s="116"/>
      <c r="O160" s="116"/>
      <c r="P160" s="116"/>
      <c r="Q160" s="116"/>
      <c r="R160" s="116"/>
      <c r="S160" s="92">
        <f t="shared" si="14"/>
        <v>0</v>
      </c>
    </row>
    <row r="161" spans="1:19" ht="12.75" customHeight="1">
      <c r="A161" s="119" t="s">
        <v>110</v>
      </c>
      <c r="B161" s="94">
        <v>4260</v>
      </c>
      <c r="C161" s="95"/>
      <c r="D161" s="95"/>
      <c r="E161" s="96"/>
      <c r="F161" s="96"/>
      <c r="G161" s="96"/>
      <c r="H161" s="96"/>
      <c r="I161" s="96"/>
      <c r="J161" s="96"/>
      <c r="K161" s="95"/>
      <c r="L161" s="95"/>
      <c r="M161" s="130"/>
      <c r="N161" s="116"/>
      <c r="O161" s="116"/>
      <c r="P161" s="116"/>
      <c r="Q161" s="116"/>
      <c r="R161" s="116"/>
      <c r="S161" s="92">
        <f t="shared" si="14"/>
        <v>0</v>
      </c>
    </row>
    <row r="162" spans="1:19" ht="12.75" customHeight="1">
      <c r="A162" s="119"/>
      <c r="B162" s="94">
        <v>4270</v>
      </c>
      <c r="C162" s="95"/>
      <c r="D162" s="95"/>
      <c r="E162" s="96"/>
      <c r="F162" s="96"/>
      <c r="G162" s="96"/>
      <c r="H162" s="96"/>
      <c r="I162" s="96"/>
      <c r="J162" s="96"/>
      <c r="K162" s="95"/>
      <c r="L162" s="95"/>
      <c r="M162" s="130"/>
      <c r="N162" s="116"/>
      <c r="O162" s="116"/>
      <c r="P162" s="116"/>
      <c r="Q162" s="116"/>
      <c r="R162" s="116"/>
      <c r="S162" s="92">
        <f t="shared" si="14"/>
        <v>0</v>
      </c>
    </row>
    <row r="163" spans="1:19" ht="12.75" customHeight="1">
      <c r="A163" s="119"/>
      <c r="B163" s="94">
        <v>4280</v>
      </c>
      <c r="C163" s="95"/>
      <c r="D163" s="95"/>
      <c r="E163" s="96"/>
      <c r="F163" s="96"/>
      <c r="G163" s="96"/>
      <c r="H163" s="96"/>
      <c r="I163" s="96"/>
      <c r="J163" s="96"/>
      <c r="K163" s="95"/>
      <c r="L163" s="95"/>
      <c r="M163" s="130"/>
      <c r="N163" s="116"/>
      <c r="O163" s="116"/>
      <c r="P163" s="116"/>
      <c r="Q163" s="116"/>
      <c r="R163" s="116"/>
      <c r="S163" s="92">
        <f t="shared" si="14"/>
        <v>0</v>
      </c>
    </row>
    <row r="164" spans="1:19" ht="12.75" customHeight="1">
      <c r="A164" s="93"/>
      <c r="B164" s="94">
        <v>4300</v>
      </c>
      <c r="C164" s="95"/>
      <c r="D164" s="95"/>
      <c r="E164" s="96"/>
      <c r="F164" s="96"/>
      <c r="G164" s="96"/>
      <c r="H164" s="96"/>
      <c r="I164" s="96"/>
      <c r="J164" s="96"/>
      <c r="K164" s="95"/>
      <c r="L164" s="95"/>
      <c r="M164" s="130"/>
      <c r="N164" s="116"/>
      <c r="O164" s="116"/>
      <c r="P164" s="116"/>
      <c r="Q164" s="116"/>
      <c r="R164" s="116"/>
      <c r="S164" s="92">
        <f t="shared" si="14"/>
        <v>0</v>
      </c>
    </row>
    <row r="165" spans="1:19" ht="12.75" customHeight="1">
      <c r="A165" s="119"/>
      <c r="B165" s="94">
        <v>4410</v>
      </c>
      <c r="C165" s="95"/>
      <c r="D165" s="95"/>
      <c r="E165" s="96"/>
      <c r="F165" s="96"/>
      <c r="G165" s="96"/>
      <c r="H165" s="96"/>
      <c r="I165" s="96"/>
      <c r="J165" s="96"/>
      <c r="K165" s="95"/>
      <c r="L165" s="95"/>
      <c r="M165" s="130"/>
      <c r="N165" s="116"/>
      <c r="O165" s="116"/>
      <c r="P165" s="116"/>
      <c r="Q165" s="116"/>
      <c r="R165" s="116"/>
      <c r="S165" s="92">
        <f t="shared" si="14"/>
        <v>0</v>
      </c>
    </row>
    <row r="166" spans="1:19" ht="12.75" customHeight="1" thickBot="1">
      <c r="A166" s="93"/>
      <c r="B166" s="94">
        <v>4440</v>
      </c>
      <c r="C166" s="95"/>
      <c r="D166" s="95"/>
      <c r="E166" s="96"/>
      <c r="F166" s="96"/>
      <c r="G166" s="96"/>
      <c r="H166" s="96"/>
      <c r="I166" s="96"/>
      <c r="J166" s="96"/>
      <c r="K166" s="95"/>
      <c r="L166" s="95"/>
      <c r="M166" s="130"/>
      <c r="N166" s="130"/>
      <c r="O166" s="130"/>
      <c r="P166" s="130"/>
      <c r="Q166" s="130"/>
      <c r="R166" s="130"/>
      <c r="S166" s="92">
        <f t="shared" si="14"/>
        <v>0</v>
      </c>
    </row>
    <row r="167" spans="1:19" s="114" customFormat="1" ht="12" thickBot="1">
      <c r="A167" s="110" t="s">
        <v>8</v>
      </c>
      <c r="B167" s="111"/>
      <c r="C167" s="112">
        <f aca="true" t="shared" si="16" ref="C167:R167">SUM(C153:C166)</f>
        <v>0</v>
      </c>
      <c r="D167" s="112">
        <f t="shared" si="16"/>
        <v>0</v>
      </c>
      <c r="E167" s="112">
        <f t="shared" si="16"/>
        <v>0</v>
      </c>
      <c r="F167" s="112">
        <f t="shared" si="16"/>
        <v>0</v>
      </c>
      <c r="G167" s="112">
        <f t="shared" si="16"/>
        <v>0</v>
      </c>
      <c r="H167" s="112">
        <f t="shared" si="16"/>
        <v>0</v>
      </c>
      <c r="I167" s="112">
        <f t="shared" si="16"/>
        <v>0</v>
      </c>
      <c r="J167" s="112">
        <f t="shared" si="16"/>
        <v>0</v>
      </c>
      <c r="K167" s="112">
        <f t="shared" si="16"/>
        <v>0</v>
      </c>
      <c r="L167" s="112">
        <f t="shared" si="16"/>
        <v>0</v>
      </c>
      <c r="M167" s="112">
        <f t="shared" si="16"/>
        <v>0</v>
      </c>
      <c r="N167" s="112">
        <f t="shared" si="16"/>
        <v>0</v>
      </c>
      <c r="O167" s="112">
        <f t="shared" si="16"/>
        <v>0</v>
      </c>
      <c r="P167" s="112">
        <f t="shared" si="16"/>
        <v>0</v>
      </c>
      <c r="Q167" s="112">
        <f t="shared" si="16"/>
        <v>0</v>
      </c>
      <c r="R167" s="112">
        <f t="shared" si="16"/>
        <v>0</v>
      </c>
      <c r="S167" s="113">
        <f t="shared" si="14"/>
        <v>0</v>
      </c>
    </row>
    <row r="168" spans="1:19" ht="12.75" customHeight="1">
      <c r="A168" s="115">
        <v>85410</v>
      </c>
      <c r="B168" s="94">
        <v>3020</v>
      </c>
      <c r="C168" s="96"/>
      <c r="D168" s="96"/>
      <c r="E168" s="96"/>
      <c r="F168" s="96"/>
      <c r="G168" s="96"/>
      <c r="H168" s="96"/>
      <c r="I168" s="96"/>
      <c r="J168" s="96"/>
      <c r="K168" s="125"/>
      <c r="L168" s="125"/>
      <c r="M168" s="125">
        <v>-1310</v>
      </c>
      <c r="N168" s="126"/>
      <c r="O168" s="127"/>
      <c r="P168" s="127"/>
      <c r="Q168" s="127"/>
      <c r="R168" s="170"/>
      <c r="S168" s="168">
        <f t="shared" si="14"/>
        <v>-1310</v>
      </c>
    </row>
    <row r="169" spans="1:19" ht="12.75" customHeight="1">
      <c r="A169" s="131"/>
      <c r="B169" s="88">
        <v>4010</v>
      </c>
      <c r="C169" s="90"/>
      <c r="D169" s="90"/>
      <c r="E169" s="90">
        <v>2463</v>
      </c>
      <c r="F169" s="90"/>
      <c r="G169" s="90"/>
      <c r="H169" s="90"/>
      <c r="I169" s="90"/>
      <c r="J169" s="90"/>
      <c r="K169" s="90"/>
      <c r="L169" s="90"/>
      <c r="M169" s="90"/>
      <c r="N169" s="91"/>
      <c r="O169" s="116"/>
      <c r="P169" s="116"/>
      <c r="Q169" s="116"/>
      <c r="R169" s="91"/>
      <c r="S169" s="92">
        <f t="shared" si="14"/>
        <v>2463</v>
      </c>
    </row>
    <row r="170" spans="1:19" ht="12.75" customHeight="1">
      <c r="A170" s="93"/>
      <c r="B170" s="94">
        <v>4040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1"/>
      <c r="O170" s="116"/>
      <c r="P170" s="116"/>
      <c r="Q170" s="116"/>
      <c r="R170" s="91"/>
      <c r="S170" s="92">
        <f t="shared" si="14"/>
        <v>0</v>
      </c>
    </row>
    <row r="171" spans="1:19" ht="12.75" customHeight="1">
      <c r="A171" s="93"/>
      <c r="B171" s="94">
        <v>4110</v>
      </c>
      <c r="C171" s="96"/>
      <c r="D171" s="96"/>
      <c r="E171" s="96">
        <v>437</v>
      </c>
      <c r="F171" s="96"/>
      <c r="G171" s="96"/>
      <c r="H171" s="96"/>
      <c r="I171" s="96"/>
      <c r="J171" s="96"/>
      <c r="K171" s="96"/>
      <c r="L171" s="96"/>
      <c r="M171" s="96">
        <v>-3164</v>
      </c>
      <c r="N171" s="91"/>
      <c r="O171" s="116"/>
      <c r="P171" s="116"/>
      <c r="Q171" s="116"/>
      <c r="R171" s="91"/>
      <c r="S171" s="92">
        <f t="shared" si="14"/>
        <v>-2727</v>
      </c>
    </row>
    <row r="172" spans="1:19" ht="12.75" customHeight="1">
      <c r="A172" s="119"/>
      <c r="B172" s="98">
        <v>4120</v>
      </c>
      <c r="C172" s="100"/>
      <c r="D172" s="100"/>
      <c r="E172" s="100"/>
      <c r="F172" s="100"/>
      <c r="G172" s="100"/>
      <c r="H172" s="100"/>
      <c r="I172" s="100"/>
      <c r="J172" s="100"/>
      <c r="K172" s="96"/>
      <c r="L172" s="100"/>
      <c r="M172" s="100">
        <v>-990</v>
      </c>
      <c r="N172" s="101"/>
      <c r="O172" s="130"/>
      <c r="P172" s="130"/>
      <c r="Q172" s="130"/>
      <c r="R172" s="102"/>
      <c r="S172" s="92">
        <f t="shared" si="14"/>
        <v>-990</v>
      </c>
    </row>
    <row r="173" spans="1:19" ht="12.75" customHeight="1">
      <c r="A173" s="93" t="s">
        <v>111</v>
      </c>
      <c r="B173" s="94">
        <v>4210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120">
        <v>-1752</v>
      </c>
      <c r="N173" s="96"/>
      <c r="O173" s="116"/>
      <c r="P173" s="116"/>
      <c r="Q173" s="116"/>
      <c r="R173" s="91"/>
      <c r="S173" s="92">
        <f t="shared" si="14"/>
        <v>-1752</v>
      </c>
    </row>
    <row r="174" spans="1:19" ht="12.75" customHeight="1">
      <c r="A174" s="93" t="s">
        <v>112</v>
      </c>
      <c r="B174" s="94">
        <v>4240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7"/>
      <c r="O174" s="130"/>
      <c r="P174" s="130"/>
      <c r="Q174" s="130"/>
      <c r="R174" s="97"/>
      <c r="S174" s="92">
        <f t="shared" si="14"/>
        <v>0</v>
      </c>
    </row>
    <row r="175" spans="1:19" ht="12.75" customHeight="1">
      <c r="A175" s="93" t="s">
        <v>113</v>
      </c>
      <c r="B175" s="94">
        <v>4260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1"/>
      <c r="O175" s="116"/>
      <c r="P175" s="116"/>
      <c r="Q175" s="116"/>
      <c r="R175" s="91"/>
      <c r="S175" s="92">
        <f t="shared" si="14"/>
        <v>0</v>
      </c>
    </row>
    <row r="176" spans="1:19" ht="12.75" customHeight="1">
      <c r="A176" s="93"/>
      <c r="B176" s="94">
        <v>4270</v>
      </c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1"/>
      <c r="O176" s="116"/>
      <c r="P176" s="116"/>
      <c r="Q176" s="116"/>
      <c r="R176" s="91"/>
      <c r="S176" s="92">
        <f t="shared" si="14"/>
        <v>0</v>
      </c>
    </row>
    <row r="177" spans="1:19" ht="12.75" customHeight="1">
      <c r="A177" s="93"/>
      <c r="B177" s="94">
        <v>4300</v>
      </c>
      <c r="C177" s="96"/>
      <c r="D177" s="96"/>
      <c r="E177" s="96"/>
      <c r="F177" s="96"/>
      <c r="G177" s="96"/>
      <c r="H177" s="96"/>
      <c r="I177" s="96"/>
      <c r="J177" s="96"/>
      <c r="K177" s="96"/>
      <c r="L177" s="96">
        <v>33260</v>
      </c>
      <c r="M177" s="96"/>
      <c r="N177" s="91"/>
      <c r="O177" s="116"/>
      <c r="P177" s="116"/>
      <c r="Q177" s="116"/>
      <c r="R177" s="91"/>
      <c r="S177" s="92">
        <f t="shared" si="14"/>
        <v>33260</v>
      </c>
    </row>
    <row r="178" spans="1:19" ht="12.75" customHeight="1">
      <c r="A178" s="93"/>
      <c r="B178" s="94">
        <v>4410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1"/>
      <c r="O178" s="91"/>
      <c r="P178" s="91"/>
      <c r="Q178" s="91"/>
      <c r="R178" s="91"/>
      <c r="S178" s="92">
        <f t="shared" si="14"/>
        <v>0</v>
      </c>
    </row>
    <row r="179" spans="1:19" ht="12.75" customHeight="1">
      <c r="A179" s="93"/>
      <c r="B179" s="94">
        <v>4430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1"/>
      <c r="O179" s="116"/>
      <c r="P179" s="116"/>
      <c r="Q179" s="116"/>
      <c r="R179" s="91"/>
      <c r="S179" s="92">
        <f t="shared" si="14"/>
        <v>0</v>
      </c>
    </row>
    <row r="180" spans="1:19" ht="12.75" customHeight="1" thickBot="1">
      <c r="A180" s="119"/>
      <c r="B180" s="98">
        <v>4440</v>
      </c>
      <c r="C180" s="100"/>
      <c r="D180" s="100"/>
      <c r="E180" s="100"/>
      <c r="F180" s="100"/>
      <c r="G180" s="100"/>
      <c r="H180" s="100"/>
      <c r="I180" s="100"/>
      <c r="J180" s="100"/>
      <c r="K180" s="143"/>
      <c r="L180" s="100"/>
      <c r="M180" s="100"/>
      <c r="N180" s="133"/>
      <c r="O180" s="116"/>
      <c r="P180" s="116"/>
      <c r="Q180" s="116"/>
      <c r="R180" s="91"/>
      <c r="S180" s="92">
        <f aca="true" t="shared" si="17" ref="S180:S199">R180+Q180+P180+O180+N180+M180+L180+K180+J180+I180+H180+G180+F180+E180+D180+C180</f>
        <v>0</v>
      </c>
    </row>
    <row r="181" spans="1:19" ht="12" hidden="1" thickBot="1">
      <c r="A181" s="131">
        <v>7961</v>
      </c>
      <c r="B181" s="88">
        <v>11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116"/>
      <c r="O181" s="116"/>
      <c r="P181" s="116"/>
      <c r="Q181" s="116"/>
      <c r="R181" s="116"/>
      <c r="S181" s="92">
        <f t="shared" si="17"/>
        <v>0</v>
      </c>
    </row>
    <row r="182" spans="1:19" ht="12" hidden="1" thickBot="1">
      <c r="A182" s="93" t="s">
        <v>114</v>
      </c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116"/>
      <c r="O182" s="116"/>
      <c r="P182" s="116"/>
      <c r="Q182" s="116"/>
      <c r="R182" s="116"/>
      <c r="S182" s="92">
        <f t="shared" si="17"/>
        <v>0</v>
      </c>
    </row>
    <row r="183" spans="1:19" ht="12" hidden="1" thickBot="1">
      <c r="A183" s="93" t="s">
        <v>115</v>
      </c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116"/>
      <c r="O183" s="116"/>
      <c r="P183" s="116"/>
      <c r="Q183" s="116"/>
      <c r="R183" s="116"/>
      <c r="S183" s="92">
        <f t="shared" si="17"/>
        <v>0</v>
      </c>
    </row>
    <row r="184" spans="1:19" ht="12" hidden="1" thickBot="1">
      <c r="A184" s="103" t="s">
        <v>116</v>
      </c>
      <c r="B184" s="104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32"/>
      <c r="O184" s="132"/>
      <c r="P184" s="132"/>
      <c r="Q184" s="132"/>
      <c r="R184" s="132"/>
      <c r="S184" s="165">
        <f t="shared" si="17"/>
        <v>0</v>
      </c>
    </row>
    <row r="185" spans="1:19" s="135" customFormat="1" ht="13.5" customHeight="1" thickBot="1">
      <c r="A185" s="110" t="s">
        <v>8</v>
      </c>
      <c r="B185" s="111"/>
      <c r="C185" s="112">
        <f aca="true" t="shared" si="18" ref="C185:R185">SUM(C168:C184)</f>
        <v>0</v>
      </c>
      <c r="D185" s="112">
        <f t="shared" si="18"/>
        <v>0</v>
      </c>
      <c r="E185" s="112">
        <f t="shared" si="18"/>
        <v>2900</v>
      </c>
      <c r="F185" s="112">
        <f t="shared" si="18"/>
        <v>0</v>
      </c>
      <c r="G185" s="112">
        <f t="shared" si="18"/>
        <v>0</v>
      </c>
      <c r="H185" s="112">
        <f t="shared" si="18"/>
        <v>0</v>
      </c>
      <c r="I185" s="112">
        <f t="shared" si="18"/>
        <v>0</v>
      </c>
      <c r="J185" s="112">
        <f t="shared" si="18"/>
        <v>0</v>
      </c>
      <c r="K185" s="112">
        <f t="shared" si="18"/>
        <v>0</v>
      </c>
      <c r="L185" s="112">
        <f t="shared" si="18"/>
        <v>33260</v>
      </c>
      <c r="M185" s="112">
        <f t="shared" si="18"/>
        <v>-7216</v>
      </c>
      <c r="N185" s="112">
        <f t="shared" si="18"/>
        <v>0</v>
      </c>
      <c r="O185" s="112">
        <f t="shared" si="18"/>
        <v>0</v>
      </c>
      <c r="P185" s="112">
        <f t="shared" si="18"/>
        <v>0</v>
      </c>
      <c r="Q185" s="112">
        <f t="shared" si="18"/>
        <v>0</v>
      </c>
      <c r="R185" s="112">
        <f t="shared" si="18"/>
        <v>0</v>
      </c>
      <c r="S185" s="113">
        <f t="shared" si="17"/>
        <v>28944</v>
      </c>
    </row>
    <row r="186" spans="1:19" s="140" customFormat="1" ht="13.5" customHeight="1">
      <c r="A186" s="171">
        <v>85415</v>
      </c>
      <c r="B186" s="142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33"/>
      <c r="N186" s="133"/>
      <c r="O186" s="139"/>
      <c r="P186" s="139"/>
      <c r="Q186" s="138"/>
      <c r="R186" s="172"/>
      <c r="S186" s="168">
        <f t="shared" si="17"/>
        <v>0</v>
      </c>
    </row>
    <row r="187" spans="1:19" s="140" customFormat="1" ht="13.5" customHeight="1">
      <c r="A187" s="173" t="s">
        <v>117</v>
      </c>
      <c r="B187" s="94">
        <v>3240</v>
      </c>
      <c r="C187" s="96">
        <v>300</v>
      </c>
      <c r="D187" s="96">
        <v>3000</v>
      </c>
      <c r="E187" s="96"/>
      <c r="F187" s="96"/>
      <c r="G187" s="96"/>
      <c r="H187" s="96"/>
      <c r="I187" s="96">
        <v>1200</v>
      </c>
      <c r="J187" s="96">
        <v>300</v>
      </c>
      <c r="K187" s="96"/>
      <c r="L187" s="96"/>
      <c r="M187" s="97"/>
      <c r="N187" s="97"/>
      <c r="O187" s="96"/>
      <c r="P187" s="96"/>
      <c r="Q187" s="96"/>
      <c r="R187" s="102"/>
      <c r="S187" s="92">
        <f t="shared" si="17"/>
        <v>4800</v>
      </c>
    </row>
    <row r="188" spans="1:19" s="140" customFormat="1" ht="13.5" customHeight="1" thickBot="1">
      <c r="A188" s="174" t="s">
        <v>96</v>
      </c>
      <c r="B188" s="98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1"/>
      <c r="N188" s="101"/>
      <c r="O188" s="100"/>
      <c r="P188" s="100"/>
      <c r="Q188" s="100"/>
      <c r="R188" s="101"/>
      <c r="S188" s="165">
        <f t="shared" si="17"/>
        <v>0</v>
      </c>
    </row>
    <row r="189" spans="1:19" s="135" customFormat="1" ht="13.5" customHeight="1" thickBot="1">
      <c r="A189" s="110" t="s">
        <v>77</v>
      </c>
      <c r="B189" s="111"/>
      <c r="C189" s="112">
        <f aca="true" t="shared" si="19" ref="C189:R189">C187</f>
        <v>300</v>
      </c>
      <c r="D189" s="112">
        <f t="shared" si="19"/>
        <v>3000</v>
      </c>
      <c r="E189" s="112">
        <f t="shared" si="19"/>
        <v>0</v>
      </c>
      <c r="F189" s="112">
        <f t="shared" si="19"/>
        <v>0</v>
      </c>
      <c r="G189" s="112">
        <f t="shared" si="19"/>
        <v>0</v>
      </c>
      <c r="H189" s="112">
        <f t="shared" si="19"/>
        <v>0</v>
      </c>
      <c r="I189" s="112">
        <f t="shared" si="19"/>
        <v>1200</v>
      </c>
      <c r="J189" s="112">
        <f t="shared" si="19"/>
        <v>300</v>
      </c>
      <c r="K189" s="112">
        <f t="shared" si="19"/>
        <v>0</v>
      </c>
      <c r="L189" s="112">
        <f t="shared" si="19"/>
        <v>0</v>
      </c>
      <c r="M189" s="112">
        <f t="shared" si="19"/>
        <v>0</v>
      </c>
      <c r="N189" s="112">
        <f t="shared" si="19"/>
        <v>0</v>
      </c>
      <c r="O189" s="112">
        <f t="shared" si="19"/>
        <v>0</v>
      </c>
      <c r="P189" s="112">
        <f t="shared" si="19"/>
        <v>0</v>
      </c>
      <c r="Q189" s="112">
        <f t="shared" si="19"/>
        <v>0</v>
      </c>
      <c r="R189" s="112">
        <f t="shared" si="19"/>
        <v>0</v>
      </c>
      <c r="S189" s="113">
        <f t="shared" si="17"/>
        <v>4800</v>
      </c>
    </row>
    <row r="190" spans="1:19" ht="12.75" customHeight="1">
      <c r="A190" s="171">
        <v>85417</v>
      </c>
      <c r="B190" s="142">
        <v>4010</v>
      </c>
      <c r="C190" s="169"/>
      <c r="D190" s="169"/>
      <c r="E190" s="169"/>
      <c r="F190" s="169"/>
      <c r="G190" s="169"/>
      <c r="H190" s="169"/>
      <c r="I190" s="169"/>
      <c r="J190" s="143"/>
      <c r="K190" s="169"/>
      <c r="L190" s="169"/>
      <c r="M190" s="132"/>
      <c r="N190" s="132"/>
      <c r="O190" s="132"/>
      <c r="P190" s="132"/>
      <c r="Q190" s="132"/>
      <c r="R190" s="175"/>
      <c r="S190" s="168">
        <f t="shared" si="17"/>
        <v>0</v>
      </c>
    </row>
    <row r="191" spans="1:19" ht="12.75" customHeight="1">
      <c r="A191" s="173"/>
      <c r="B191" s="94">
        <v>4040</v>
      </c>
      <c r="C191" s="95"/>
      <c r="D191" s="95"/>
      <c r="E191" s="95"/>
      <c r="F191" s="95"/>
      <c r="G191" s="95"/>
      <c r="H191" s="95"/>
      <c r="I191" s="95"/>
      <c r="J191" s="96"/>
      <c r="K191" s="95"/>
      <c r="L191" s="95"/>
      <c r="M191" s="130"/>
      <c r="N191" s="130"/>
      <c r="O191" s="130"/>
      <c r="P191" s="130"/>
      <c r="Q191" s="130"/>
      <c r="R191" s="162"/>
      <c r="S191" s="92">
        <f t="shared" si="17"/>
        <v>0</v>
      </c>
    </row>
    <row r="192" spans="1:19" ht="12.75" customHeight="1">
      <c r="A192" s="173" t="s">
        <v>118</v>
      </c>
      <c r="B192" s="94">
        <v>4110</v>
      </c>
      <c r="C192" s="95"/>
      <c r="D192" s="95"/>
      <c r="E192" s="95"/>
      <c r="F192" s="95"/>
      <c r="G192" s="95"/>
      <c r="H192" s="95"/>
      <c r="I192" s="95"/>
      <c r="J192" s="96"/>
      <c r="K192" s="95"/>
      <c r="L192" s="95"/>
      <c r="M192" s="130"/>
      <c r="N192" s="130"/>
      <c r="O192" s="130"/>
      <c r="P192" s="130"/>
      <c r="Q192" s="130"/>
      <c r="R192" s="162"/>
      <c r="S192" s="92">
        <f t="shared" si="17"/>
        <v>0</v>
      </c>
    </row>
    <row r="193" spans="1:19" ht="12.75" customHeight="1">
      <c r="A193" s="173" t="s">
        <v>119</v>
      </c>
      <c r="B193" s="94">
        <v>4120</v>
      </c>
      <c r="C193" s="95"/>
      <c r="D193" s="95"/>
      <c r="E193" s="95"/>
      <c r="F193" s="95"/>
      <c r="G193" s="95"/>
      <c r="H193" s="95"/>
      <c r="I193" s="95"/>
      <c r="J193" s="96"/>
      <c r="K193" s="95"/>
      <c r="L193" s="95"/>
      <c r="M193" s="130"/>
      <c r="N193" s="130"/>
      <c r="O193" s="130"/>
      <c r="P193" s="130"/>
      <c r="Q193" s="130"/>
      <c r="R193" s="162"/>
      <c r="S193" s="92">
        <f t="shared" si="17"/>
        <v>0</v>
      </c>
    </row>
    <row r="194" spans="1:19" ht="12.75" customHeight="1" thickBot="1">
      <c r="A194" s="173" t="s">
        <v>120</v>
      </c>
      <c r="B194" s="94">
        <v>4440</v>
      </c>
      <c r="C194" s="95"/>
      <c r="D194" s="95"/>
      <c r="E194" s="95"/>
      <c r="F194" s="95"/>
      <c r="G194" s="95"/>
      <c r="H194" s="95"/>
      <c r="I194" s="95"/>
      <c r="J194" s="96"/>
      <c r="K194" s="95"/>
      <c r="L194" s="95"/>
      <c r="M194" s="130"/>
      <c r="N194" s="130"/>
      <c r="O194" s="130"/>
      <c r="P194" s="130"/>
      <c r="Q194" s="130"/>
      <c r="R194" s="162"/>
      <c r="S194" s="165">
        <f t="shared" si="17"/>
        <v>0</v>
      </c>
    </row>
    <row r="195" spans="1:19" s="114" customFormat="1" ht="12.75" customHeight="1" thickBot="1">
      <c r="A195" s="166" t="s">
        <v>77</v>
      </c>
      <c r="B195" s="176"/>
      <c r="C195" s="112">
        <f aca="true" t="shared" si="20" ref="C195:R195">SUM(C190:C194)</f>
        <v>0</v>
      </c>
      <c r="D195" s="112">
        <f t="shared" si="20"/>
        <v>0</v>
      </c>
      <c r="E195" s="112">
        <f t="shared" si="20"/>
        <v>0</v>
      </c>
      <c r="F195" s="112">
        <f t="shared" si="20"/>
        <v>0</v>
      </c>
      <c r="G195" s="112">
        <f t="shared" si="20"/>
        <v>0</v>
      </c>
      <c r="H195" s="112">
        <f t="shared" si="20"/>
        <v>0</v>
      </c>
      <c r="I195" s="112">
        <f t="shared" si="20"/>
        <v>0</v>
      </c>
      <c r="J195" s="112">
        <f t="shared" si="20"/>
        <v>0</v>
      </c>
      <c r="K195" s="112">
        <f t="shared" si="20"/>
        <v>0</v>
      </c>
      <c r="L195" s="112">
        <f t="shared" si="20"/>
        <v>0</v>
      </c>
      <c r="M195" s="112">
        <f t="shared" si="20"/>
        <v>0</v>
      </c>
      <c r="N195" s="112">
        <f t="shared" si="20"/>
        <v>0</v>
      </c>
      <c r="O195" s="112">
        <f t="shared" si="20"/>
        <v>0</v>
      </c>
      <c r="P195" s="112">
        <f t="shared" si="20"/>
        <v>0</v>
      </c>
      <c r="Q195" s="112">
        <f t="shared" si="20"/>
        <v>0</v>
      </c>
      <c r="R195" s="112">
        <f t="shared" si="20"/>
        <v>0</v>
      </c>
      <c r="S195" s="113">
        <f t="shared" si="17"/>
        <v>0</v>
      </c>
    </row>
    <row r="196" spans="1:19" s="31" customFormat="1" ht="12.75" customHeight="1">
      <c r="A196" s="87">
        <v>85495</v>
      </c>
      <c r="B196" s="13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8"/>
      <c r="N196" s="178"/>
      <c r="O196" s="124"/>
      <c r="P196" s="124"/>
      <c r="Q196" s="124"/>
      <c r="R196" s="155"/>
      <c r="S196" s="168">
        <f t="shared" si="17"/>
        <v>0</v>
      </c>
    </row>
    <row r="197" spans="1:19" s="31" customFormat="1" ht="12.75" customHeight="1">
      <c r="A197" s="141" t="s">
        <v>85</v>
      </c>
      <c r="B197" s="94">
        <v>4440</v>
      </c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96"/>
      <c r="N197" s="96"/>
      <c r="O197" s="96"/>
      <c r="P197" s="96"/>
      <c r="Q197" s="96"/>
      <c r="R197" s="101"/>
      <c r="S197" s="92">
        <f t="shared" si="17"/>
        <v>0</v>
      </c>
    </row>
    <row r="198" spans="1:19" s="31" customFormat="1" ht="12.75" customHeight="1" thickBot="1">
      <c r="A198" s="141" t="s">
        <v>121</v>
      </c>
      <c r="B198" s="142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80"/>
      <c r="N198" s="180"/>
      <c r="O198" s="105"/>
      <c r="P198" s="105"/>
      <c r="Q198" s="105"/>
      <c r="R198" s="163"/>
      <c r="S198" s="165">
        <f t="shared" si="17"/>
        <v>0</v>
      </c>
    </row>
    <row r="199" spans="1:19" s="114" customFormat="1" ht="12.75" customHeight="1" thickBot="1">
      <c r="A199" s="166" t="s">
        <v>77</v>
      </c>
      <c r="B199" s="181"/>
      <c r="C199" s="182">
        <f aca="true" t="shared" si="21" ref="C199:R199">C197</f>
        <v>0</v>
      </c>
      <c r="D199" s="182">
        <f t="shared" si="21"/>
        <v>0</v>
      </c>
      <c r="E199" s="182">
        <f t="shared" si="21"/>
        <v>0</v>
      </c>
      <c r="F199" s="182">
        <f t="shared" si="21"/>
        <v>0</v>
      </c>
      <c r="G199" s="182">
        <f t="shared" si="21"/>
        <v>0</v>
      </c>
      <c r="H199" s="182">
        <f t="shared" si="21"/>
        <v>0</v>
      </c>
      <c r="I199" s="182">
        <f t="shared" si="21"/>
        <v>0</v>
      </c>
      <c r="J199" s="182">
        <f t="shared" si="21"/>
        <v>0</v>
      </c>
      <c r="K199" s="182">
        <f t="shared" si="21"/>
        <v>0</v>
      </c>
      <c r="L199" s="182">
        <f t="shared" si="21"/>
        <v>0</v>
      </c>
      <c r="M199" s="182">
        <f t="shared" si="21"/>
        <v>0</v>
      </c>
      <c r="N199" s="182">
        <f t="shared" si="21"/>
        <v>0</v>
      </c>
      <c r="O199" s="182">
        <f t="shared" si="21"/>
        <v>0</v>
      </c>
      <c r="P199" s="182">
        <f t="shared" si="21"/>
        <v>0</v>
      </c>
      <c r="Q199" s="182">
        <f t="shared" si="21"/>
        <v>0</v>
      </c>
      <c r="R199" s="182">
        <f t="shared" si="21"/>
        <v>0</v>
      </c>
      <c r="S199" s="113">
        <f t="shared" si="17"/>
        <v>0</v>
      </c>
    </row>
    <row r="200" spans="1:19" s="31" customFormat="1" ht="9" customHeight="1">
      <c r="A200" s="145"/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8"/>
    </row>
    <row r="201" spans="1:19" s="184" customFormat="1" ht="12.75" customHeight="1">
      <c r="A201" s="152" t="s">
        <v>87</v>
      </c>
      <c r="B201" s="183"/>
      <c r="C201" s="151">
        <f aca="true" t="shared" si="22" ref="C201:S201">C116+C152+C167+C185+C189+C195+C199</f>
        <v>300</v>
      </c>
      <c r="D201" s="151">
        <f t="shared" si="22"/>
        <v>3000</v>
      </c>
      <c r="E201" s="151">
        <f t="shared" si="22"/>
        <v>4272</v>
      </c>
      <c r="F201" s="151">
        <f t="shared" si="22"/>
        <v>0</v>
      </c>
      <c r="G201" s="151">
        <f t="shared" si="22"/>
        <v>28100</v>
      </c>
      <c r="H201" s="151">
        <f t="shared" si="22"/>
        <v>0</v>
      </c>
      <c r="I201" s="151">
        <f t="shared" si="22"/>
        <v>1200</v>
      </c>
      <c r="J201" s="151">
        <f t="shared" si="22"/>
        <v>300</v>
      </c>
      <c r="K201" s="151">
        <f t="shared" si="22"/>
        <v>0</v>
      </c>
      <c r="L201" s="151">
        <f t="shared" si="22"/>
        <v>33260</v>
      </c>
      <c r="M201" s="151">
        <f t="shared" si="22"/>
        <v>-7216</v>
      </c>
      <c r="N201" s="151">
        <f t="shared" si="22"/>
        <v>0</v>
      </c>
      <c r="O201" s="151">
        <f t="shared" si="22"/>
        <v>0</v>
      </c>
      <c r="P201" s="151">
        <f t="shared" si="22"/>
        <v>0</v>
      </c>
      <c r="Q201" s="151">
        <f t="shared" si="22"/>
        <v>0</v>
      </c>
      <c r="R201" s="151">
        <f t="shared" si="22"/>
        <v>0</v>
      </c>
      <c r="S201" s="151">
        <f t="shared" si="22"/>
        <v>63216</v>
      </c>
    </row>
    <row r="202" spans="1:19" s="31" customFormat="1" ht="12.75" customHeight="1">
      <c r="A202" s="140">
        <v>854</v>
      </c>
      <c r="B202" s="18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6">
        <f>C201+D201+E201+F201+G201+H201+I201+J201+K201+L201+M201+O201+Q201+R201+P201+N201</f>
        <v>63216</v>
      </c>
    </row>
    <row r="203" spans="1:19" s="31" customFormat="1" ht="6.75" customHeight="1" thickBot="1">
      <c r="A203" s="157"/>
      <c r="B203" s="158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60"/>
    </row>
    <row r="204" spans="1:19" s="31" customFormat="1" ht="12.75" customHeight="1" thickBot="1">
      <c r="A204" s="87" t="s">
        <v>18</v>
      </c>
      <c r="B204" s="186"/>
      <c r="C204" s="187">
        <f aca="true" t="shared" si="23" ref="C204:R204">C106+C201</f>
        <v>22730</v>
      </c>
      <c r="D204" s="187">
        <f t="shared" si="23"/>
        <v>35000</v>
      </c>
      <c r="E204" s="187">
        <f t="shared" si="23"/>
        <v>4272</v>
      </c>
      <c r="F204" s="187">
        <f t="shared" si="23"/>
        <v>0</v>
      </c>
      <c r="G204" s="187">
        <f t="shared" si="23"/>
        <v>58000</v>
      </c>
      <c r="H204" s="187">
        <f t="shared" si="23"/>
        <v>0</v>
      </c>
      <c r="I204" s="187">
        <f t="shared" si="23"/>
        <v>18841</v>
      </c>
      <c r="J204" s="187">
        <f t="shared" si="23"/>
        <v>47069</v>
      </c>
      <c r="K204" s="187">
        <f t="shared" si="23"/>
        <v>-4800</v>
      </c>
      <c r="L204" s="187">
        <f t="shared" si="23"/>
        <v>34112</v>
      </c>
      <c r="M204" s="187">
        <f t="shared" si="23"/>
        <v>7236</v>
      </c>
      <c r="N204" s="187">
        <f t="shared" si="23"/>
        <v>0</v>
      </c>
      <c r="O204" s="187">
        <f t="shared" si="23"/>
        <v>0</v>
      </c>
      <c r="P204" s="187">
        <f t="shared" si="23"/>
        <v>0</v>
      </c>
      <c r="Q204" s="187">
        <f t="shared" si="23"/>
        <v>0</v>
      </c>
      <c r="R204" s="187">
        <f t="shared" si="23"/>
        <v>18748</v>
      </c>
      <c r="S204" s="187">
        <f>S34+S45+S57+S67+S91+S100+S104+S152+S167+S185+S189+S195+S199</f>
        <v>241208</v>
      </c>
    </row>
    <row r="205" spans="1:19" ht="12.75" customHeight="1">
      <c r="A205" s="188"/>
      <c r="B205" s="51"/>
      <c r="C205" s="189" t="s">
        <v>30</v>
      </c>
      <c r="D205" s="189" t="s">
        <v>122</v>
      </c>
      <c r="E205" s="189" t="s">
        <v>123</v>
      </c>
      <c r="F205" s="189" t="s">
        <v>33</v>
      </c>
      <c r="G205" s="189" t="s">
        <v>123</v>
      </c>
      <c r="H205" s="189" t="s">
        <v>33</v>
      </c>
      <c r="I205" s="189" t="s">
        <v>34</v>
      </c>
      <c r="J205" s="189" t="s">
        <v>35</v>
      </c>
      <c r="K205" s="189" t="s">
        <v>36</v>
      </c>
      <c r="L205" s="190" t="s">
        <v>30</v>
      </c>
      <c r="M205" s="191" t="s">
        <v>37</v>
      </c>
      <c r="N205" s="192" t="s">
        <v>38</v>
      </c>
      <c r="O205" s="193" t="s">
        <v>39</v>
      </c>
      <c r="P205" s="191" t="s">
        <v>124</v>
      </c>
      <c r="Q205" s="191" t="s">
        <v>125</v>
      </c>
      <c r="R205" s="191" t="s">
        <v>41</v>
      </c>
      <c r="S205" s="194" t="s">
        <v>8</v>
      </c>
    </row>
    <row r="206" spans="2:19" ht="17.25" customHeight="1" thickBot="1">
      <c r="B206" s="195"/>
      <c r="C206" s="196" t="s">
        <v>44</v>
      </c>
      <c r="D206" s="196" t="s">
        <v>45</v>
      </c>
      <c r="E206" s="196" t="s">
        <v>44</v>
      </c>
      <c r="F206" s="196" t="s">
        <v>44</v>
      </c>
      <c r="G206" s="196" t="s">
        <v>45</v>
      </c>
      <c r="H206" s="196" t="s">
        <v>47</v>
      </c>
      <c r="I206" s="196" t="s">
        <v>44</v>
      </c>
      <c r="J206" s="196" t="s">
        <v>45</v>
      </c>
      <c r="K206" s="196" t="s">
        <v>47</v>
      </c>
      <c r="L206" s="197" t="s">
        <v>48</v>
      </c>
      <c r="M206" s="198" t="s">
        <v>44</v>
      </c>
      <c r="N206" s="199" t="s">
        <v>47</v>
      </c>
      <c r="O206" s="200" t="s">
        <v>126</v>
      </c>
      <c r="P206" s="198" t="s">
        <v>50</v>
      </c>
      <c r="Q206" s="198" t="s">
        <v>51</v>
      </c>
      <c r="R206" s="198" t="s">
        <v>52</v>
      </c>
      <c r="S206" s="201"/>
    </row>
    <row r="207" ht="10.5" customHeight="1">
      <c r="B207" s="195"/>
    </row>
    <row r="208" spans="2:19" ht="11.25">
      <c r="B208" s="31"/>
      <c r="C208" s="28"/>
      <c r="D208" s="28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3">
        <f>C204+D204+E204+F204+G204+H204+I204+J204+K204+L204+M204+O204+R204+Q204+N204+P204</f>
        <v>241208</v>
      </c>
    </row>
  </sheetData>
  <printOptions/>
  <pageMargins left="0.1968503937007874" right="0.28" top="0.39" bottom="0.39" header="0.3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Biuletyn 17102005</dc:title>
  <dc:subject/>
  <dc:creator>Kuźniar</dc:creator>
  <cp:keywords/>
  <dc:description/>
  <cp:lastModifiedBy>x</cp:lastModifiedBy>
  <cp:lastPrinted>2005-12-26T13:23:23Z</cp:lastPrinted>
  <dcterms:created xsi:type="dcterms:W3CDTF">2002-05-26T08:41:46Z</dcterms:created>
  <dcterms:modified xsi:type="dcterms:W3CDTF">2006-01-13T09:05:17Z</dcterms:modified>
  <cp:category/>
  <cp:version/>
  <cp:contentType/>
  <cp:contentStatus/>
</cp:coreProperties>
</file>