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950" tabRatio="933" firstSheet="2" activeTab="2"/>
  </bookViews>
  <sheets>
    <sheet name="Zał.1-doch" sheetId="1" r:id="rId1"/>
    <sheet name="Zał.2-doch.i wyd.zlec" sheetId="2" r:id="rId2"/>
    <sheet name="Zał.3-wydatki" sheetId="3" r:id="rId3"/>
    <sheet name="Zał.4-wyd.majątk." sheetId="4" r:id="rId4"/>
    <sheet name="Zał.5-doch.własne" sheetId="5" r:id="rId5"/>
    <sheet name="Zał.6-PFGZGiK" sheetId="6" r:id="rId6"/>
    <sheet name="Zał.7-PGOŚiGW" sheetId="7" r:id="rId7"/>
    <sheet name="Zał.8-zestawienie" sheetId="8" r:id="rId8"/>
    <sheet name="Zał.9-limit wydatków WPI" sheetId="9" r:id="rId9"/>
    <sheet name="Zał.10-fun.strukt." sheetId="10" r:id="rId10"/>
  </sheets>
  <definedNames>
    <definedName name="_xlnm.Print_Area" localSheetId="9">'Zał.10-fun.strukt.'!$A$1:$Q$61</definedName>
    <definedName name="_xlnm.Print_Area" localSheetId="0">'Zał.1-doch'!$A$1:$G$118</definedName>
    <definedName name="_xlnm.Print_Area" localSheetId="1">'Zał.2-doch.i wyd.zlec'!$A$1:$F$121</definedName>
    <definedName name="_xlnm.Print_Area" localSheetId="2">'Zał.3-wydatki'!$A$1:$I$250</definedName>
    <definedName name="_xlnm.Print_Area" localSheetId="6">'Zał.7-PGOŚiGW'!$A$1:$D$44</definedName>
  </definedNames>
  <calcPr fullCalcOnLoad="1"/>
</workbook>
</file>

<file path=xl/sharedStrings.xml><?xml version="1.0" encoding="utf-8"?>
<sst xmlns="http://schemas.openxmlformats.org/spreadsheetml/2006/main" count="1143" uniqueCount="547">
  <si>
    <t>Różne rozliczenia</t>
  </si>
  <si>
    <t>020</t>
  </si>
  <si>
    <t>600</t>
  </si>
  <si>
    <t>700</t>
  </si>
  <si>
    <t>750</t>
  </si>
  <si>
    <t>Administracja publiczna</t>
  </si>
  <si>
    <t>756</t>
  </si>
  <si>
    <t>758</t>
  </si>
  <si>
    <t>853</t>
  </si>
  <si>
    <t>010</t>
  </si>
  <si>
    <t>Rolnictwo i łowiectwo</t>
  </si>
  <si>
    <t>710</t>
  </si>
  <si>
    <t>Działalność usługowa</t>
  </si>
  <si>
    <t>754</t>
  </si>
  <si>
    <t>851</t>
  </si>
  <si>
    <t>Transport i łączność</t>
  </si>
  <si>
    <t>Leśnictwo</t>
  </si>
  <si>
    <t>Oświata i wychowanie</t>
  </si>
  <si>
    <t>Ochrona zdrowia</t>
  </si>
  <si>
    <t>801</t>
  </si>
  <si>
    <t xml:space="preserve">Gospodarka mieszkaniowa </t>
  </si>
  <si>
    <t>852</t>
  </si>
  <si>
    <t>Pomoc społeczna</t>
  </si>
  <si>
    <t>Pozostałe zadania w zakresie polityki społecznej</t>
  </si>
  <si>
    <t xml:space="preserve">Załącznik nr 1 </t>
  </si>
  <si>
    <t>Rady Powiatu Żagańskiego</t>
  </si>
  <si>
    <t>Lp.</t>
  </si>
  <si>
    <t>Dział</t>
  </si>
  <si>
    <t>Nazwa - treść</t>
  </si>
  <si>
    <t>Dochody budżetowe na rok 2006</t>
  </si>
  <si>
    <t>Razem</t>
  </si>
  <si>
    <t>w tym:</t>
  </si>
  <si>
    <t>zadania</t>
  </si>
  <si>
    <t>własne</t>
  </si>
  <si>
    <t>zadania na podst</t>
  </si>
  <si>
    <t>porozum z organ.</t>
  </si>
  <si>
    <t>zadania z</t>
  </si>
  <si>
    <t>zakresu</t>
  </si>
  <si>
    <t>administracji</t>
  </si>
  <si>
    <t>rządowej</t>
  </si>
  <si>
    <t>2</t>
  </si>
  <si>
    <t>1) dotacje celowe otrzymane z budżetu państwa</t>
  </si>
  <si>
    <t xml:space="preserve">     na zadania bieżące z zakresu administracji</t>
  </si>
  <si>
    <t xml:space="preserve">     rządowej oraz inne zadania realizowane przez</t>
  </si>
  <si>
    <t xml:space="preserve">     powiat</t>
  </si>
  <si>
    <t>752</t>
  </si>
  <si>
    <t>Obrona narodowa</t>
  </si>
  <si>
    <t>RAZEM DOCHODY</t>
  </si>
  <si>
    <t>2) środki na dofinansowanie własnych inwestycji</t>
  </si>
  <si>
    <t xml:space="preserve">    pozyskane z innych źródeł (fun. strukturalne)</t>
  </si>
  <si>
    <t>2) dochody jst związane z realizacją zadań z zakresu</t>
  </si>
  <si>
    <t>3) wpływy ze sprzedaży składników majątkowych</t>
  </si>
  <si>
    <t>2) dotacje celowe otrzymane z budżetu państwa</t>
  </si>
  <si>
    <t xml:space="preserve">     na zadania realizowane przez powiat na</t>
  </si>
  <si>
    <t xml:space="preserve">     podstawie porozumień z organami administracji</t>
  </si>
  <si>
    <t xml:space="preserve">     rządowej</t>
  </si>
  <si>
    <t>4) dochody z najmu i dzierżawy</t>
  </si>
  <si>
    <t xml:space="preserve">Bezpieczeństwo publiczne i ochrona </t>
  </si>
  <si>
    <t>przeciwpożarowa</t>
  </si>
  <si>
    <t xml:space="preserve">    administracji rządowej oraz innych zadań </t>
  </si>
  <si>
    <t xml:space="preserve">    zleconych ustawami</t>
  </si>
  <si>
    <t xml:space="preserve">    administracji rządowej oraz innych zadań</t>
  </si>
  <si>
    <t>Dochody od osób prawnych, od osób fizycznych i od</t>
  </si>
  <si>
    <t xml:space="preserve">innych jednostek nieposiadających osobowości </t>
  </si>
  <si>
    <t>prawnej oraz wydatki związane z ich poborem</t>
  </si>
  <si>
    <t>1) część oświatowa subwencji ogólnej</t>
  </si>
  <si>
    <t>2) część wyrównawcza subwencji ogólnej</t>
  </si>
  <si>
    <t>3) część równoważąca subwencji ogólnej</t>
  </si>
  <si>
    <t>4) odsetki od rachunków bankowych</t>
  </si>
  <si>
    <t>1) środki na dofinansowanie własnych inwestycji</t>
  </si>
  <si>
    <t>2) wpływy z różnych dochodów (2,5% PFRON)</t>
  </si>
  <si>
    <t xml:space="preserve">    bieżących powiatu pozyskane z innych źródeł</t>
  </si>
  <si>
    <t xml:space="preserve">3) środki na dofinansowanie własnych zadań </t>
  </si>
  <si>
    <t>Załącznik nr 2</t>
  </si>
  <si>
    <t>Klasyf. budżetowa</t>
  </si>
  <si>
    <t>Dochody</t>
  </si>
  <si>
    <t>Wydatki</t>
  </si>
  <si>
    <t>dz.</t>
  </si>
  <si>
    <t>rozdz.</t>
  </si>
  <si>
    <t>par.</t>
  </si>
  <si>
    <t>01005</t>
  </si>
  <si>
    <t>Prace geodezyjno-urządzeniowe na potrzeby rolnictwa</t>
  </si>
  <si>
    <t>wydatki bieżące</t>
  </si>
  <si>
    <t>2110</t>
  </si>
  <si>
    <t>70005</t>
  </si>
  <si>
    <t>Gospodarka gruntami i nieruchomościami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</si>
  <si>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</si>
  <si>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</si>
  <si>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</si>
  <si>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</si>
  <si>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</si>
  <si>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</si>
  <si>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</si>
  <si>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</si>
  <si>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75011</t>
  </si>
  <si>
    <t>Urzędy wojewódzkie</t>
  </si>
  <si>
    <t>75045</t>
  </si>
  <si>
    <t>Komisje poborowe</t>
  </si>
  <si>
    <t>75212</t>
  </si>
  <si>
    <t>Bezpieczeństwo publiczne i ochrona przeciwpożarowa</t>
  </si>
  <si>
    <t>75411</t>
  </si>
  <si>
    <t>Komendy powiatowe Państwowej  Straży Pożarnej</t>
  </si>
  <si>
    <t>75414</t>
  </si>
  <si>
    <t>Obrona cywilna</t>
  </si>
  <si>
    <t>85156</t>
  </si>
  <si>
    <t>Składki na ubezpieczenie zdrowotne oraz świadczenia dla osób</t>
  </si>
  <si>
    <t>85321</t>
  </si>
  <si>
    <t>Zespoły do spraw orzekania o niepełnosprawności</t>
  </si>
  <si>
    <t>RAZEM</t>
  </si>
  <si>
    <t>Dochody i wydatki związane z realizacją zadań</t>
  </si>
  <si>
    <t>z zakresu administracji rządowej wykonywane przez powiat</t>
  </si>
  <si>
    <t>w roku 2006</t>
  </si>
  <si>
    <t xml:space="preserve">Dotacje celowe otrzymane z budżetu państwa na zadania bieżące z </t>
  </si>
  <si>
    <t xml:space="preserve">zakresu administracji rządowej oraz inne zadania zlecone ustawami </t>
  </si>
  <si>
    <t>realizowane przez powiat</t>
  </si>
  <si>
    <t>nieobjętych obowiązkiem ubezpieczenia zdrowotnego</t>
  </si>
  <si>
    <t xml:space="preserve">          wynagrodzenia i pochodne od wynagrodzeń</t>
  </si>
  <si>
    <t>Wydatki budżetowe na rok 2006</t>
  </si>
  <si>
    <t>Załącznik nr 3</t>
  </si>
  <si>
    <t>Rozdz.</t>
  </si>
  <si>
    <t>rolnictwa</t>
  </si>
  <si>
    <t>Prace geodezyjno-urządzeniowe na potrzeby</t>
  </si>
  <si>
    <t>1) wpływy z opłaty komunikacyjnej</t>
  </si>
  <si>
    <t>a</t>
  </si>
  <si>
    <t>1) wydatki bieżące</t>
  </si>
  <si>
    <t>b</t>
  </si>
  <si>
    <t xml:space="preserve">    w tym: wynagrodzenia i pochodne</t>
  </si>
  <si>
    <t>RAZEM WYDATKI</t>
  </si>
  <si>
    <t>02001</t>
  </si>
  <si>
    <t>Gospodarka leśna</t>
  </si>
  <si>
    <t>02002</t>
  </si>
  <si>
    <t>Nadzór nad gospodarką leśną</t>
  </si>
  <si>
    <t>60014</t>
  </si>
  <si>
    <t>Drogi publiczne powiatowe</t>
  </si>
  <si>
    <t>d</t>
  </si>
  <si>
    <t>2) wydatki majątkowe</t>
  </si>
  <si>
    <t>3) wydatki majątkowe (WPI)</t>
  </si>
  <si>
    <t>630</t>
  </si>
  <si>
    <t>Turystyka</t>
  </si>
  <si>
    <t>63003</t>
  </si>
  <si>
    <t>Zadania w zakresie upowszechniania turystyki</t>
  </si>
  <si>
    <t>71005</t>
  </si>
  <si>
    <t>Prace geodezyjne i kartograficzne (nieinwest.)</t>
  </si>
  <si>
    <t>Ośrodki dokumentacji geodezyjnej i kartograf.</t>
  </si>
  <si>
    <t>Prace geologiczne (nieinwestycyjne)</t>
  </si>
  <si>
    <t>75019</t>
  </si>
  <si>
    <t>Rady powiatów</t>
  </si>
  <si>
    <t>75020</t>
  </si>
  <si>
    <t>Starostwa powiatowe</t>
  </si>
  <si>
    <t>75075</t>
  </si>
  <si>
    <t>Promocja jednostek samorządu terytorialnego</t>
  </si>
  <si>
    <t>75095</t>
  </si>
  <si>
    <t>Pozostała działalność</t>
  </si>
  <si>
    <t>Pozostałe wydatki obronne</t>
  </si>
  <si>
    <t>Komendy powiatowe Państwowej Straży</t>
  </si>
  <si>
    <t>Pożarnej</t>
  </si>
  <si>
    <t>757</t>
  </si>
  <si>
    <t>Obsługa długu publicznego</t>
  </si>
  <si>
    <t>75702</t>
  </si>
  <si>
    <t>i pożyczek jednostek samorządu terytorialnego</t>
  </si>
  <si>
    <t>Obsługa papierów wartościowych, kredytów</t>
  </si>
  <si>
    <t>75704</t>
  </si>
  <si>
    <t>Rozliczenia z tytułu poręczeń i gwarancji</t>
  </si>
  <si>
    <t>udzielonych przez Skarb Państwa lub jednostkę</t>
  </si>
  <si>
    <t>samorządu terytorialnego</t>
  </si>
  <si>
    <t>75818</t>
  </si>
  <si>
    <t>Rezerwy ogólne i celowe</t>
  </si>
  <si>
    <t>1) rezerwa celowa</t>
  </si>
  <si>
    <t>2) rezerwa ogólna</t>
  </si>
  <si>
    <t>80102</t>
  </si>
  <si>
    <t>Szkoły podstawowe specjalne</t>
  </si>
  <si>
    <t>80111</t>
  </si>
  <si>
    <t>80120</t>
  </si>
  <si>
    <t>Licea ogólnokształcące</t>
  </si>
  <si>
    <t>Gimnazja specjalne</t>
  </si>
  <si>
    <t>c</t>
  </si>
  <si>
    <t xml:space="preserve">                 dotacje</t>
  </si>
  <si>
    <t>80123</t>
  </si>
  <si>
    <t>Licea profilowane</t>
  </si>
  <si>
    <t>2) wydatki majątkowe (WPI)</t>
  </si>
  <si>
    <t>80130</t>
  </si>
  <si>
    <t>Szkoły zawodowe</t>
  </si>
  <si>
    <t>80134</t>
  </si>
  <si>
    <t>Szkoły zawodowe specjalne</t>
  </si>
  <si>
    <t>854</t>
  </si>
  <si>
    <t>Edukacyjna opieka wychowawcza</t>
  </si>
  <si>
    <t>921</t>
  </si>
  <si>
    <t>Kultura i ochrona dziedzictwa narodowego</t>
  </si>
  <si>
    <t>926</t>
  </si>
  <si>
    <t>Kultura fizyczna i sport</t>
  </si>
  <si>
    <t>85111</t>
  </si>
  <si>
    <t>Szpitale ogólne</t>
  </si>
  <si>
    <t>Składki na ubezpieczenie zdrowotne oraz</t>
  </si>
  <si>
    <t>świadczenia dla osób nieobjętych obowiązkiem</t>
  </si>
  <si>
    <t>ubezpieczenia zdrowotnego</t>
  </si>
  <si>
    <t>85195</t>
  </si>
  <si>
    <t>85201</t>
  </si>
  <si>
    <t>Placówki opiekuńczo-wychowawcze</t>
  </si>
  <si>
    <t>85204</t>
  </si>
  <si>
    <t>Rodziny zastępcze</t>
  </si>
  <si>
    <t>85218</t>
  </si>
  <si>
    <t>Powiatowe centra pomocy rodzinie</t>
  </si>
  <si>
    <t>85220</t>
  </si>
  <si>
    <t xml:space="preserve">Jednostki specjalistycznego poradnictwa, </t>
  </si>
  <si>
    <t>mieszkania chronione i ośrodki interwencji</t>
  </si>
  <si>
    <t>kryzysowej</t>
  </si>
  <si>
    <t>85333</t>
  </si>
  <si>
    <t>Powiatowe urzędy pracy</t>
  </si>
  <si>
    <t>85403</t>
  </si>
  <si>
    <t xml:space="preserve">Specjalne ośrodki szkolno-wychowawcze </t>
  </si>
  <si>
    <t>85406</t>
  </si>
  <si>
    <t>Poradnie psychologiczno-pedagogiczne, w tym</t>
  </si>
  <si>
    <t>poradnie specjalistyczne</t>
  </si>
  <si>
    <t>85410</t>
  </si>
  <si>
    <t>Internaty i bursy szkolne</t>
  </si>
  <si>
    <t>92105</t>
  </si>
  <si>
    <t>Pozostałe zadania w zakresie kultury</t>
  </si>
  <si>
    <t>92605</t>
  </si>
  <si>
    <t>Zadania w zakresie kultury fizycznej i sportu</t>
  </si>
  <si>
    <t>Załącznik nr 5</t>
  </si>
  <si>
    <t>Plan dochodów własnych jednostek budżetowych i wydatków nimi finansowanych na rok 2006</t>
  </si>
  <si>
    <t xml:space="preserve">Nazwa </t>
  </si>
  <si>
    <t>Klasyf.budżet.</t>
  </si>
  <si>
    <t xml:space="preserve">Przychody </t>
  </si>
  <si>
    <t>jednostki</t>
  </si>
  <si>
    <t>w tym : na podstawie art. 18 a</t>
  </si>
  <si>
    <t>w tym</t>
  </si>
  <si>
    <t xml:space="preserve">Stan na </t>
  </si>
  <si>
    <t>organizacyjnej</t>
  </si>
  <si>
    <t>Stan na</t>
  </si>
  <si>
    <t>ustawy o finansach publicznych</t>
  </si>
  <si>
    <t>razem</t>
  </si>
  <si>
    <t>wynagrodzenia</t>
  </si>
  <si>
    <t>koniec</t>
  </si>
  <si>
    <t>początku</t>
  </si>
  <si>
    <t>bezosobowe</t>
  </si>
  <si>
    <t>pozostałe</t>
  </si>
  <si>
    <t>roku</t>
  </si>
  <si>
    <t>pkt 3</t>
  </si>
  <si>
    <t>pkt 1</t>
  </si>
  <si>
    <t>i pochodne</t>
  </si>
  <si>
    <t>Starostwo Powiatowe</t>
  </si>
  <si>
    <t>Komenda Straży Pożarnej</t>
  </si>
  <si>
    <t>ZSO Żagań</t>
  </si>
  <si>
    <t>ZSP Szprotawa</t>
  </si>
  <si>
    <t>ZSZ Szprotawa</t>
  </si>
  <si>
    <t>ZSP Iłowa</t>
  </si>
  <si>
    <t>ZST-H Żagań</t>
  </si>
  <si>
    <t>ZSR CKU Szprotawa</t>
  </si>
  <si>
    <t>ZSM Żagań</t>
  </si>
  <si>
    <t>OSW Szprotawa</t>
  </si>
  <si>
    <t>OSW Żagań</t>
  </si>
  <si>
    <t>LP.</t>
  </si>
  <si>
    <t>nazwa</t>
  </si>
  <si>
    <t>jednostka</t>
  </si>
  <si>
    <t>kl. budżet</t>
  </si>
  <si>
    <t>okres realizacji w latach</t>
  </si>
  <si>
    <t>wartość</t>
  </si>
  <si>
    <t>realizująca</t>
  </si>
  <si>
    <t>rok 2006</t>
  </si>
  <si>
    <t>rok 2007</t>
  </si>
  <si>
    <t>dział</t>
  </si>
  <si>
    <t>nakłady finansowe w  Zł</t>
  </si>
  <si>
    <t>ogółem</t>
  </si>
  <si>
    <t>cel:</t>
  </si>
  <si>
    <t>rozdział</t>
  </si>
  <si>
    <t>kontrakt</t>
  </si>
  <si>
    <t>udział</t>
  </si>
  <si>
    <t xml:space="preserve">udział </t>
  </si>
  <si>
    <t>wojewódzki</t>
  </si>
  <si>
    <t>własny</t>
  </si>
  <si>
    <t>EFRR</t>
  </si>
  <si>
    <t>Powiatowy</t>
  </si>
  <si>
    <t>Zarząd</t>
  </si>
  <si>
    <t>Dróg</t>
  </si>
  <si>
    <t>warunków korzystania z sieci komunikacyjnej</t>
  </si>
  <si>
    <t>Przebudowa drogi powiatowej nr 1061 F</t>
  </si>
  <si>
    <t>ul. Kolejowa  w Szprotawie o dł. 648</t>
  </si>
  <si>
    <t>Przebudowa drogi powiatowej nr 1056F od</t>
  </si>
  <si>
    <t>km 7+231,75 do km 7+751 w miejscowości</t>
  </si>
  <si>
    <t>Sucha Dolna</t>
  </si>
  <si>
    <t>Przebudowa drogi powiatowej nr 1064F od km</t>
  </si>
  <si>
    <t>10+444 do km 10+852 w miejscowości</t>
  </si>
  <si>
    <t>Rudawica</t>
  </si>
  <si>
    <t>Przebudowa mostu w ciągu drogi powiatowej</t>
  </si>
  <si>
    <t>nr 1062F w miejscowości Bobrowice</t>
  </si>
  <si>
    <t>Starostwo</t>
  </si>
  <si>
    <t>Powiatowe</t>
  </si>
  <si>
    <t>Modernizacja kotłowni w budynku szkoły</t>
  </si>
  <si>
    <t>i ekonomicznej obszarów wiejskich i małych</t>
  </si>
  <si>
    <t>miast</t>
  </si>
  <si>
    <t>Zespołu Szkół Ponadgimnazjalnych w</t>
  </si>
  <si>
    <t>Szprotawie</t>
  </si>
  <si>
    <t>Modernizacja kotłowni w budynku Specjalnego</t>
  </si>
  <si>
    <t>Ośrodka Szkolno-Wychowawczego w Żaganiu</t>
  </si>
  <si>
    <t xml:space="preserve">Zakup specjalistycznych samochodów </t>
  </si>
  <si>
    <t>Komenda</t>
  </si>
  <si>
    <t>strażackich z wysięgnikami</t>
  </si>
  <si>
    <t>Powiatowa</t>
  </si>
  <si>
    <t xml:space="preserve">Państwowej </t>
  </si>
  <si>
    <t>Straży</t>
  </si>
  <si>
    <t>pożarowego w rejonie transgranicznym przez</t>
  </si>
  <si>
    <t>dosprzętowanie służb przeciwpożarowych</t>
  </si>
  <si>
    <t>OGÓŁEM</t>
  </si>
  <si>
    <r>
      <t>cel:</t>
    </r>
    <r>
      <rPr>
        <sz val="8"/>
        <rFont val="Times New Roman CE"/>
        <family val="1"/>
      </rPr>
      <t xml:space="preserve">poprawa jakości dróg , a tym samym </t>
    </r>
  </si>
  <si>
    <r>
      <t>cel</t>
    </r>
    <r>
      <rPr>
        <sz val="8"/>
        <rFont val="Times New Roman CE"/>
        <family val="1"/>
      </rPr>
      <t xml:space="preserve">:poprawa jakości dróg , a tym samym </t>
    </r>
  </si>
  <si>
    <r>
      <t>cel:</t>
    </r>
    <r>
      <rPr>
        <sz val="8"/>
        <rFont val="Times New Roman CE"/>
        <family val="1"/>
      </rPr>
      <t>poprawa jakości dróg , a tym samym w</t>
    </r>
  </si>
  <si>
    <r>
      <t xml:space="preserve">cel: </t>
    </r>
    <r>
      <rPr>
        <sz val="8"/>
        <rFont val="Times New Roman CE"/>
        <family val="1"/>
      </rPr>
      <t xml:space="preserve">przeciwdziałanie marginalizacji społecznej </t>
    </r>
  </si>
  <si>
    <r>
      <t>cel:</t>
    </r>
    <r>
      <rPr>
        <sz val="8"/>
        <rFont val="Times New Roman CE"/>
        <family val="1"/>
      </rPr>
      <t>zwiększenie poziomu bezpieczeństwa</t>
    </r>
  </si>
  <si>
    <t>w tysiącach  zł</t>
  </si>
  <si>
    <t>Projekt</t>
  </si>
  <si>
    <t>Kategoria interwencji funduszy strukturalnych</t>
  </si>
  <si>
    <t>Klasyfikacja budżetowa  (dział,rozdział)</t>
  </si>
  <si>
    <t>Wydatki w okresie realizacji projektu (całkowita wartość projektu)</t>
  </si>
  <si>
    <t>W tym</t>
  </si>
  <si>
    <t>Planowane wydatki</t>
  </si>
  <si>
    <t>środki z budżetu krajowego</t>
  </si>
  <si>
    <t>środki z budżetu UE</t>
  </si>
  <si>
    <t>Wydatki razem</t>
  </si>
  <si>
    <t>z tego</t>
  </si>
  <si>
    <t>z tego źródła finansowania</t>
  </si>
  <si>
    <t>wydatki razem</t>
  </si>
  <si>
    <t>pożyczki i kredyty</t>
  </si>
  <si>
    <t>obligacje</t>
  </si>
  <si>
    <t>pożyczki na prefinansowania z budżetu państwa</t>
  </si>
  <si>
    <t xml:space="preserve">obligacje </t>
  </si>
  <si>
    <t>(6+7)</t>
  </si>
  <si>
    <t>(9+13)</t>
  </si>
  <si>
    <t>(10+11+12)</t>
  </si>
  <si>
    <t>(14+15+16+17)</t>
  </si>
  <si>
    <t>I</t>
  </si>
  <si>
    <t>Wydatki majątkowe razem rok 2006</t>
  </si>
  <si>
    <t>Wydatki majątkowe razem rok 2007</t>
  </si>
  <si>
    <t>1.1</t>
  </si>
  <si>
    <t>Program: Zintegrowany Program Operacyjny Rozwoju Regionalnego</t>
  </si>
  <si>
    <t>Priorytet 3 Rozwój Lokalny</t>
  </si>
  <si>
    <t>Działanie: 3.1 Obszary wiejskie</t>
  </si>
  <si>
    <t>600;  60014</t>
  </si>
  <si>
    <t>1.2</t>
  </si>
  <si>
    <t>"Przebudowa drogi powiatowej nr 1061 F, ul. Kolejowa w Szprotawa o dł. 648</t>
  </si>
  <si>
    <t>1.3</t>
  </si>
  <si>
    <t>"Przebudowa drogi powiatowej nr 1056F od km 7+231,75 do km 7+751 w miejscowości Sucha Dolna"</t>
  </si>
  <si>
    <t>1.4</t>
  </si>
  <si>
    <t>"Przebudowa drogi powiatowej  nr 1064F od km 10+444 do km 10+852 w miejscowości Rudawica</t>
  </si>
  <si>
    <t>1.5</t>
  </si>
  <si>
    <t>"Przebudowa mostu w ciągu drogi powiatowej nr 1062F w miejscowości Bobrowice</t>
  </si>
  <si>
    <t>1.6</t>
  </si>
  <si>
    <t>1.7</t>
  </si>
  <si>
    <t>1.8</t>
  </si>
  <si>
    <t>"Modernizacja kotłowni w budynku szkoły Zespołu Szkół Ponadgimnazjalnych w Szprotawie"</t>
  </si>
  <si>
    <t>801; 80120</t>
  </si>
  <si>
    <t>Działanie: 3.2 Obszary podlegające restrukturyzacji</t>
  </si>
  <si>
    <t>"Modernizacja kotłowni w budynku Specjalnego Ośrodka Szkolno-Wychowawczego w Żaganiu"</t>
  </si>
  <si>
    <t>854; 85403</t>
  </si>
  <si>
    <t>Program:      INTERREG III A</t>
  </si>
  <si>
    <t>Priorytet 3 Środowisko naturalne</t>
  </si>
  <si>
    <t>Działanie: 3.2 Transgraniczna ochrona przeciwpożarowa i ochrona przed klęskami żywiołowymi i katastrofami</t>
  </si>
  <si>
    <t>"Zakup specjalistycznych samochodów strażackich z wysięgnikami"</t>
  </si>
  <si>
    <t>754; 75411</t>
  </si>
  <si>
    <t>600; 60014</t>
  </si>
  <si>
    <t>Zestawienie przychodów - dochodów i rozchodów - wydatków</t>
  </si>
  <si>
    <t>treść</t>
  </si>
  <si>
    <t>paragraf</t>
  </si>
  <si>
    <t>kwota</t>
  </si>
  <si>
    <t>Przychody budżetu</t>
  </si>
  <si>
    <t>Przychody ze sprzedaży innych papierów wartościowych</t>
  </si>
  <si>
    <t>Przychody z tytułu innych rozliczeń krajowych</t>
  </si>
  <si>
    <t>(wolne środki)</t>
  </si>
  <si>
    <t>Dochody budżetu</t>
  </si>
  <si>
    <t>razem przychody i dochody</t>
  </si>
  <si>
    <t>Rozchody  budżetu</t>
  </si>
  <si>
    <t>4.1</t>
  </si>
  <si>
    <t>4.2</t>
  </si>
  <si>
    <t>Wydatki budżetu</t>
  </si>
  <si>
    <t>razem rozchody i wydatki</t>
  </si>
  <si>
    <r>
      <t xml:space="preserve">Spłaty otrzymanych krajowych pożyczek i </t>
    </r>
    <r>
      <rPr>
        <b/>
        <sz val="10"/>
        <rFont val="Times New Roman CE"/>
        <family val="1"/>
      </rPr>
      <t>kredytów</t>
    </r>
  </si>
  <si>
    <t>Załącznik nr 8</t>
  </si>
  <si>
    <t>budżetu powiatu w roku 2006</t>
  </si>
  <si>
    <r>
      <t xml:space="preserve">Przychody z zaciągniętych pożyczek i </t>
    </r>
    <r>
      <rPr>
        <b/>
        <sz val="10"/>
        <rFont val="Times New Roman CE"/>
        <family val="1"/>
      </rPr>
      <t>kredytów</t>
    </r>
    <r>
      <rPr>
        <sz val="10"/>
        <rFont val="Times New Roman CE"/>
        <family val="1"/>
      </rPr>
      <t xml:space="preserve"> na rynku krajowym</t>
    </r>
  </si>
  <si>
    <t>Załącznik nr 4</t>
  </si>
  <si>
    <t>WYDATKI MAJĄTKOWE PRZYJĘTE DO REALIZACJI W 2006 ROKU</t>
  </si>
  <si>
    <t>Inwestor</t>
  </si>
  <si>
    <t>Rok</t>
  </si>
  <si>
    <t>Wartość kosz-</t>
  </si>
  <si>
    <t>Źródła finansowania</t>
  </si>
  <si>
    <t xml:space="preserve">Nazwa inwestycji </t>
  </si>
  <si>
    <t>Dział gosp. narodowej</t>
  </si>
  <si>
    <t>rozpoczęcia</t>
  </si>
  <si>
    <t>torysowa wg</t>
  </si>
  <si>
    <t>Środki</t>
  </si>
  <si>
    <t>dotacje</t>
  </si>
  <si>
    <t>cen bieżących</t>
  </si>
  <si>
    <t>i inne</t>
  </si>
  <si>
    <t>NOWO ROZPOCZYNANE</t>
  </si>
  <si>
    <t>Zakup sprzętu biurowego (komputery)</t>
  </si>
  <si>
    <t>w Żaganiu</t>
  </si>
  <si>
    <t>dział 750 rozdział 75020</t>
  </si>
  <si>
    <t>PCPR</t>
  </si>
  <si>
    <t>dział 852 rozdział 85218</t>
  </si>
  <si>
    <t>Powiatowy Zarząd Dróg</t>
  </si>
  <si>
    <t>dział 600 rozdział 60014</t>
  </si>
  <si>
    <t>inwestycje drogowe (WPI)</t>
  </si>
  <si>
    <t>dział 851 rozdział 85111</t>
  </si>
  <si>
    <t>Powiatowego Funduszu Ochrony Środowiska</t>
  </si>
  <si>
    <t>i Gospodarki Wodnej</t>
  </si>
  <si>
    <t>Lp</t>
  </si>
  <si>
    <t xml:space="preserve">Treść </t>
  </si>
  <si>
    <t>Plan</t>
  </si>
  <si>
    <t>Stan funduszu na początek roku</t>
  </si>
  <si>
    <t>środki pieniężne</t>
  </si>
  <si>
    <t xml:space="preserve">należności </t>
  </si>
  <si>
    <t>zobowiązania</t>
  </si>
  <si>
    <t>II</t>
  </si>
  <si>
    <t>Przychody</t>
  </si>
  <si>
    <t>dochody własne</t>
  </si>
  <si>
    <t>w tym - z tytułu opłat i kar za gospodarcze korzystanie</t>
  </si>
  <si>
    <t xml:space="preserve">              ze środowiska</t>
  </si>
  <si>
    <t>III</t>
  </si>
  <si>
    <t>wydatki bieżące (własne)</t>
  </si>
  <si>
    <t>- edukacja ekologiczna</t>
  </si>
  <si>
    <t>wydatki inwestycyjne</t>
  </si>
  <si>
    <t>a) modernizacja infrastruktury ciepłowniczej w budynku</t>
  </si>
  <si>
    <t xml:space="preserve">    Ustawicznego w Szprotawie</t>
  </si>
  <si>
    <t xml:space="preserve">    szkoły Zespołu Szkół Rolnicze Centrum Kształcenia</t>
  </si>
  <si>
    <t>IV</t>
  </si>
  <si>
    <t>Stan funduszu na koniec roku</t>
  </si>
  <si>
    <t>Załącznik nr 7</t>
  </si>
  <si>
    <t xml:space="preserve">            - odpisy z Wojewódzkiego Funduszu Ochrony</t>
  </si>
  <si>
    <t xml:space="preserve">              Środowiska i Gospodarki Wodnej</t>
  </si>
  <si>
    <t>- wspieranie działalności proekologicznej</t>
  </si>
  <si>
    <t>- sporządzenie inwentaryzacji lasów nie stanowiących</t>
  </si>
  <si>
    <t xml:space="preserve">  własności Skarbu Państwa</t>
  </si>
  <si>
    <t>wynagrodzenia i pochodne</t>
  </si>
  <si>
    <t>od par. 4010-4120 i 4170</t>
  </si>
  <si>
    <t xml:space="preserve">PLAN FINANSOWY </t>
  </si>
  <si>
    <t>Powiatowego Funduszu Gospodarki Zasobem</t>
  </si>
  <si>
    <t>Geodezyjnym i Kartograficznym</t>
  </si>
  <si>
    <t>Poz.</t>
  </si>
  <si>
    <t>Treść</t>
  </si>
  <si>
    <t>finansowy</t>
  </si>
  <si>
    <t>rok</t>
  </si>
  <si>
    <t>A</t>
  </si>
  <si>
    <t>B</t>
  </si>
  <si>
    <t>D</t>
  </si>
  <si>
    <t>I.</t>
  </si>
  <si>
    <t>Stan środków na początek roku</t>
  </si>
  <si>
    <t>1.</t>
  </si>
  <si>
    <t>2.</t>
  </si>
  <si>
    <t>należności</t>
  </si>
  <si>
    <t>3.</t>
  </si>
  <si>
    <t>zobowiązania (minus)</t>
  </si>
  <si>
    <t>II.</t>
  </si>
  <si>
    <t>Przychody razem</t>
  </si>
  <si>
    <t>Przychody własne</t>
  </si>
  <si>
    <t>Dofinansowanie z CFGZGiK</t>
  </si>
  <si>
    <t>Dofinansowanie z WFGZGiK</t>
  </si>
  <si>
    <t>III.</t>
  </si>
  <si>
    <t xml:space="preserve">Wydatki bieżące </t>
  </si>
  <si>
    <t>Wydatki inwestycyjne</t>
  </si>
  <si>
    <t>IV.</t>
  </si>
  <si>
    <t>Stan środków na koniec roku</t>
  </si>
  <si>
    <t>Załącznik nr 6</t>
  </si>
  <si>
    <t>na rok 2006</t>
  </si>
  <si>
    <t>na 2006</t>
  </si>
  <si>
    <t>rok 2008</t>
  </si>
  <si>
    <t>Przebudowa drogi powiatowej nr 1066F</t>
  </si>
  <si>
    <t>od km 0+000 do km 4+225 od drogi krajowej</t>
  </si>
  <si>
    <t xml:space="preserve">nr 12 do drogi wojewódzkiej nr 296 w </t>
  </si>
  <si>
    <t>miejscowości Bożnów</t>
  </si>
  <si>
    <t xml:space="preserve">Budowa kotłowni gazowej w budynku </t>
  </si>
  <si>
    <t>Powiatowego Urzędu Pracy w Szprotawie</t>
  </si>
  <si>
    <t>EFRR, EOG</t>
  </si>
  <si>
    <t>Termomodernizacja budynku Specjalnego</t>
  </si>
  <si>
    <t xml:space="preserve">Ośrodka Szkolno-Wychowawczego w </t>
  </si>
  <si>
    <t>Załącznik nr 9</t>
  </si>
  <si>
    <t>Plan przychodów i wydatków na rok 2006</t>
  </si>
  <si>
    <t>2) odsetki od rachunków bankowych</t>
  </si>
  <si>
    <t>5) środki na dofinansowanie własnych inwestycji</t>
  </si>
  <si>
    <t>Przelewy redystrybucyjne</t>
  </si>
  <si>
    <t>b) modernizacja infrastruktury ciepłowniczej w budynku</t>
  </si>
  <si>
    <t xml:space="preserve">    Powiatowego Urzędu Pracy w Szprotawie</t>
  </si>
  <si>
    <t>Wydatki na programy i projekty ze środków funduszy strukturalnych i Funduszu Spójności                                                                                                                                                        (art. 124 ust. 1)</t>
  </si>
  <si>
    <t>Wydatki majątkowe razem rok 2008</t>
  </si>
  <si>
    <t>PPP Żagań</t>
  </si>
  <si>
    <t xml:space="preserve">Zakup sprzętu komputerowego </t>
  </si>
  <si>
    <t>dział 750 rozdział 75095</t>
  </si>
  <si>
    <t>Modernizacja budynku Powiatowgo</t>
  </si>
  <si>
    <t>Centrum Pomocy Rodzinie</t>
  </si>
  <si>
    <t>Budowa Centrum Powiadamiania Ratunkowego</t>
  </si>
  <si>
    <t>przy Komendzie powiatowej Państwowej Straży</t>
  </si>
  <si>
    <t>strażackich z wysięgnikami (WPI)</t>
  </si>
  <si>
    <t>Komenda Straży</t>
  </si>
  <si>
    <t>Pożarnej  w Żaganiu</t>
  </si>
  <si>
    <t>dział 754 rozdział 75411</t>
  </si>
  <si>
    <t xml:space="preserve">Szprotawie </t>
  </si>
  <si>
    <t>Madernizacja kotłowni w budynku szkoły</t>
  </si>
  <si>
    <t xml:space="preserve">Zespołu Szkół Ponadgimnazjalnych w </t>
  </si>
  <si>
    <t>Szprotawie (WPI)</t>
  </si>
  <si>
    <t>dział 801 rozdział 80120</t>
  </si>
  <si>
    <t>Przebudowa Przychodni ZOZ na szpital</t>
  </si>
  <si>
    <t>powiatowy w Żaganiu</t>
  </si>
  <si>
    <t>Budowa kotłowni gazowej w budynku</t>
  </si>
  <si>
    <t>dział 853 rozdział 85333</t>
  </si>
  <si>
    <t>Powiatowego Urzędu Pracy w Szprotawie (WPI)</t>
  </si>
  <si>
    <t>dział 854 rozdział 85403</t>
  </si>
  <si>
    <t>Szkolno-Wychowawczego w Szprotawie (WPI)</t>
  </si>
  <si>
    <t>Termomodernizacja budynku Specjalnego Ośrodka</t>
  </si>
  <si>
    <t>(WPI)</t>
  </si>
  <si>
    <t xml:space="preserve">Limit wydatków na wieloletni program inwestycyjny Powiatu Żagańskiego na lata 2006-2008 </t>
  </si>
  <si>
    <t>80146</t>
  </si>
  <si>
    <t>Dokształcanie i doskonalenie nauczycieli</t>
  </si>
  <si>
    <t xml:space="preserve">    w tym: dotacje</t>
  </si>
  <si>
    <t>85226</t>
  </si>
  <si>
    <t>Ośrodki adopcyjno-opiekuńcze</t>
  </si>
  <si>
    <t>85446</t>
  </si>
  <si>
    <t>92116</t>
  </si>
  <si>
    <t>Biblioteki</t>
  </si>
  <si>
    <t>Zakup sprzętu biurowego</t>
  </si>
  <si>
    <t>Specjalny Ośrodek Szkolno-</t>
  </si>
  <si>
    <t>Wychowawczy w Żaganiu</t>
  </si>
  <si>
    <t>EOG</t>
  </si>
  <si>
    <t>Załącznik nr 10</t>
  </si>
  <si>
    <t>"Przebudowa drogi powiatowej 1066F od drogi krajowej nr 12 do drogi wojewódzkiej nr 296 w miejscowości Bożnów</t>
  </si>
  <si>
    <t xml:space="preserve">    pozyskane z innych źródeł (fun. strukturalne, EOG)</t>
  </si>
  <si>
    <t>1) środki otrzymane od pozostałych jednostek</t>
  </si>
  <si>
    <t xml:space="preserve">    zaliczanych do sektora finansów publicznych</t>
  </si>
  <si>
    <t xml:space="preserve">    na realizację zadań bieżących jednostek zaliczanych</t>
  </si>
  <si>
    <t xml:space="preserve">    do sektora finansów publicznych</t>
  </si>
  <si>
    <t xml:space="preserve">2) podatek dochodowy od osób fizycznych </t>
  </si>
  <si>
    <t>3) podatek dochodowy od osób prawnych</t>
  </si>
  <si>
    <t>Wykup innych papierów wartościowych</t>
  </si>
  <si>
    <t>do uchwały budżetowej na rok 2006</t>
  </si>
  <si>
    <t>1) wpływy z różnych opłat</t>
  </si>
  <si>
    <t>2) wpływy z różnych dochodów</t>
  </si>
  <si>
    <t xml:space="preserve">3) wpływy z różnych opłat </t>
  </si>
  <si>
    <t>4) wpływy z różnych dochodów</t>
  </si>
  <si>
    <t>3) wpływy z różnych dochodów</t>
  </si>
  <si>
    <t>Zakup radiowozu oznakowanego na potrzeby</t>
  </si>
  <si>
    <t>Komendy powiatowej Policji w Żaganiu</t>
  </si>
  <si>
    <t>dział 754 rozdział 75405</t>
  </si>
  <si>
    <t>Zakup sprzętu, opracowanie dokumentacji</t>
  </si>
  <si>
    <t>75405</t>
  </si>
  <si>
    <t>Komendy powiatowe Policji</t>
  </si>
  <si>
    <t>bieżące</t>
  </si>
  <si>
    <t>inwestycje</t>
  </si>
  <si>
    <t>WPI</t>
  </si>
  <si>
    <t>obsługa długu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</si>
</sst>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#,##0.00\ &quot;zł&quot;"/>
    <numFmt numFmtId="170" formatCode="#,##0.000"/>
    <numFmt numFmtId="171" formatCode="#,##0.0000"/>
    <numFmt numFmtId="172" formatCode="#,##0.00000"/>
    <numFmt numFmtId="173" formatCode="#,##0.00\ _z_ł"/>
    <numFmt numFmtId="174" formatCode="#,##0.00_ ;\-#,##0.00\ 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 CE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6"/>
      <name val="Times New Roman CE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 CE"/>
      <family val="1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i/>
      <sz val="8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6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4" fontId="6" fillId="0" borderId="0" xfId="0" applyNumberFormat="1" applyFont="1" applyFill="1" applyAlignment="1">
      <alignment/>
    </xf>
    <xf numFmtId="49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horizontal="left"/>
    </xf>
    <xf numFmtId="4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4" fontId="13" fillId="0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left"/>
    </xf>
    <xf numFmtId="49" fontId="13" fillId="0" borderId="9" xfId="0" applyNumberFormat="1" applyFont="1" applyFill="1" applyBorder="1" applyAlignment="1">
      <alignment horizontal="centerContinuous"/>
    </xf>
    <xf numFmtId="49" fontId="13" fillId="0" borderId="9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4" fontId="15" fillId="0" borderId="9" xfId="0" applyNumberFormat="1" applyFont="1" applyFill="1" applyBorder="1" applyAlignment="1">
      <alignment/>
    </xf>
    <xf numFmtId="49" fontId="13" fillId="0" borderId="4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7" fillId="0" borderId="6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49" fontId="17" fillId="0" borderId="4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7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2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13" fillId="0" borderId="1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4" fontId="10" fillId="0" borderId="6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/>
    </xf>
    <xf numFmtId="4" fontId="10" fillId="0" borderId="4" xfId="0" applyNumberFormat="1" applyFont="1" applyFill="1" applyBorder="1" applyAlignment="1">
      <alignment/>
    </xf>
    <xf numFmtId="4" fontId="10" fillId="0" borderId="9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4" fontId="12" fillId="0" borderId="1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2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/>
    </xf>
    <xf numFmtId="4" fontId="12" fillId="0" borderId="6" xfId="0" applyNumberFormat="1" applyFont="1" applyFill="1" applyBorder="1" applyAlignment="1">
      <alignment/>
    </xf>
    <xf numFmtId="4" fontId="12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4" fontId="0" fillId="0" borderId="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8" xfId="0" applyFill="1" applyBorder="1" applyAlignment="1">
      <alignment/>
    </xf>
    <xf numFmtId="4" fontId="0" fillId="0" borderId="18" xfId="0" applyNumberForma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9" xfId="0" applyFill="1" applyBorder="1" applyAlignment="1">
      <alignment/>
    </xf>
    <xf numFmtId="49" fontId="0" fillId="0" borderId="18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22" xfId="0" applyNumberForma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" fontId="6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4" fontId="6" fillId="0" borderId="21" xfId="0" applyNumberFormat="1" applyFont="1" applyBorder="1" applyAlignment="1">
      <alignment/>
    </xf>
    <xf numFmtId="168" fontId="6" fillId="0" borderId="21" xfId="0" applyNumberFormat="1" applyFont="1" applyBorder="1" applyAlignment="1">
      <alignment/>
    </xf>
    <xf numFmtId="0" fontId="6" fillId="0" borderId="40" xfId="0" applyFont="1" applyBorder="1" applyAlignment="1">
      <alignment horizontal="left"/>
    </xf>
    <xf numFmtId="4" fontId="6" fillId="0" borderId="4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Border="1" applyAlignment="1">
      <alignment horizontal="right"/>
    </xf>
    <xf numFmtId="4" fontId="7" fillId="0" borderId="41" xfId="0" applyNumberFormat="1" applyFont="1" applyBorder="1" applyAlignment="1">
      <alignment/>
    </xf>
    <xf numFmtId="0" fontId="7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4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4" fontId="10" fillId="0" borderId="41" xfId="0" applyNumberFormat="1" applyFont="1" applyBorder="1" applyAlignment="1">
      <alignment horizontal="center"/>
    </xf>
    <xf numFmtId="4" fontId="10" fillId="0" borderId="34" xfId="0" applyNumberFormat="1" applyFont="1" applyBorder="1" applyAlignment="1">
      <alignment horizontal="center"/>
    </xf>
    <xf numFmtId="0" fontId="25" fillId="2" borderId="42" xfId="0" applyFont="1" applyFill="1" applyBorder="1" applyAlignment="1">
      <alignment/>
    </xf>
    <xf numFmtId="0" fontId="25" fillId="2" borderId="41" xfId="0" applyFont="1" applyFill="1" applyBorder="1" applyAlignment="1">
      <alignment wrapText="1"/>
    </xf>
    <xf numFmtId="0" fontId="25" fillId="2" borderId="41" xfId="0" applyFont="1" applyFill="1" applyBorder="1" applyAlignment="1">
      <alignment/>
    </xf>
    <xf numFmtId="4" fontId="25" fillId="2" borderId="41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3" borderId="42" xfId="0" applyFont="1" applyFill="1" applyBorder="1" applyAlignment="1">
      <alignment/>
    </xf>
    <xf numFmtId="0" fontId="25" fillId="3" borderId="41" xfId="0" applyFont="1" applyFill="1" applyBorder="1" applyAlignment="1">
      <alignment wrapText="1"/>
    </xf>
    <xf numFmtId="0" fontId="25" fillId="3" borderId="41" xfId="0" applyFont="1" applyFill="1" applyBorder="1" applyAlignment="1">
      <alignment/>
    </xf>
    <xf numFmtId="4" fontId="25" fillId="3" borderId="41" xfId="0" applyNumberFormat="1" applyFont="1" applyFill="1" applyBorder="1" applyAlignment="1">
      <alignment/>
    </xf>
    <xf numFmtId="0" fontId="25" fillId="4" borderId="42" xfId="0" applyFont="1" applyFill="1" applyBorder="1" applyAlignment="1">
      <alignment/>
    </xf>
    <xf numFmtId="0" fontId="25" fillId="4" borderId="41" xfId="0" applyFont="1" applyFill="1" applyBorder="1" applyAlignment="1">
      <alignment wrapText="1"/>
    </xf>
    <xf numFmtId="0" fontId="25" fillId="4" borderId="41" xfId="0" applyFont="1" applyFill="1" applyBorder="1" applyAlignment="1">
      <alignment/>
    </xf>
    <xf numFmtId="4" fontId="25" fillId="4" borderId="41" xfId="0" applyNumberFormat="1" applyFont="1" applyFill="1" applyBorder="1" applyAlignment="1">
      <alignment/>
    </xf>
    <xf numFmtId="0" fontId="6" fillId="0" borderId="41" xfId="0" applyFont="1" applyBorder="1" applyAlignment="1">
      <alignment wrapText="1"/>
    </xf>
    <xf numFmtId="0" fontId="6" fillId="0" borderId="41" xfId="0" applyFont="1" applyBorder="1" applyAlignment="1">
      <alignment/>
    </xf>
    <xf numFmtId="0" fontId="6" fillId="0" borderId="34" xfId="0" applyFont="1" applyBorder="1" applyAlignment="1">
      <alignment/>
    </xf>
    <xf numFmtId="4" fontId="6" fillId="0" borderId="41" xfId="0" applyNumberFormat="1" applyFont="1" applyBorder="1" applyAlignment="1">
      <alignment/>
    </xf>
    <xf numFmtId="0" fontId="7" fillId="0" borderId="41" xfId="0" applyFont="1" applyBorder="1" applyAlignment="1">
      <alignment wrapText="1"/>
    </xf>
    <xf numFmtId="4" fontId="6" fillId="0" borderId="34" xfId="0" applyNumberFormat="1" applyFont="1" applyBorder="1" applyAlignment="1">
      <alignment/>
    </xf>
    <xf numFmtId="4" fontId="6" fillId="0" borderId="41" xfId="0" applyNumberFormat="1" applyFont="1" applyBorder="1" applyAlignment="1">
      <alignment wrapText="1"/>
    </xf>
    <xf numFmtId="0" fontId="10" fillId="0" borderId="42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40" xfId="0" applyFont="1" applyBorder="1" applyAlignment="1">
      <alignment wrapText="1"/>
    </xf>
    <xf numFmtId="2" fontId="7" fillId="0" borderId="41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6" fillId="0" borderId="41" xfId="0" applyNumberFormat="1" applyFont="1" applyBorder="1" applyAlignment="1">
      <alignment/>
    </xf>
    <xf numFmtId="2" fontId="6" fillId="0" borderId="34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6" fillId="0" borderId="41" xfId="0" applyFont="1" applyFill="1" applyBorder="1" applyAlignment="1">
      <alignment wrapText="1"/>
    </xf>
    <xf numFmtId="0" fontId="6" fillId="0" borderId="4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40" xfId="0" applyFont="1" applyFill="1" applyBorder="1" applyAlignment="1">
      <alignment wrapText="1"/>
    </xf>
    <xf numFmtId="0" fontId="7" fillId="0" borderId="41" xfId="0" applyFont="1" applyFill="1" applyBorder="1" applyAlignment="1">
      <alignment/>
    </xf>
    <xf numFmtId="2" fontId="7" fillId="0" borderId="4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/>
    </xf>
    <xf numFmtId="0" fontId="4" fillId="0" borderId="22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27" fillId="0" borderId="9" xfId="0" applyFont="1" applyBorder="1" applyAlignment="1">
      <alignment horizontal="right"/>
    </xf>
    <xf numFmtId="0" fontId="27" fillId="0" borderId="4" xfId="0" applyFont="1" applyBorder="1" applyAlignment="1">
      <alignment horizontal="center"/>
    </xf>
    <xf numFmtId="4" fontId="27" fillId="0" borderId="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/>
    </xf>
    <xf numFmtId="4" fontId="13" fillId="0" borderId="6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4" fontId="13" fillId="0" borderId="4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4" fontId="10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4" fillId="0" borderId="12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2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 horizontal="right"/>
    </xf>
    <xf numFmtId="0" fontId="4" fillId="0" borderId="1" xfId="0" applyFont="1" applyBorder="1" applyAlignment="1" quotePrefix="1">
      <alignment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4" fontId="6" fillId="0" borderId="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4" fontId="6" fillId="0" borderId="4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" fontId="7" fillId="0" borderId="44" xfId="0" applyNumberFormat="1" applyFont="1" applyFill="1" applyBorder="1" applyAlignment="1">
      <alignment horizontal="center"/>
    </xf>
    <xf numFmtId="1" fontId="7" fillId="0" borderId="45" xfId="0" applyNumberFormat="1" applyFont="1" applyFill="1" applyBorder="1" applyAlignment="1">
      <alignment horizontal="center"/>
    </xf>
    <xf numFmtId="1" fontId="7" fillId="0" borderId="46" xfId="0" applyNumberFormat="1" applyFont="1" applyFill="1" applyBorder="1" applyAlignment="1">
      <alignment horizontal="center"/>
    </xf>
    <xf numFmtId="49" fontId="12" fillId="0" borderId="47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4" fontId="12" fillId="0" borderId="47" xfId="0" applyNumberFormat="1" applyFont="1" applyFill="1" applyBorder="1" applyAlignment="1">
      <alignment/>
    </xf>
    <xf numFmtId="4" fontId="12" fillId="0" borderId="32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11" xfId="0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/>
    </xf>
    <xf numFmtId="4" fontId="12" fillId="0" borderId="43" xfId="0" applyNumberFormat="1" applyFont="1" applyFill="1" applyBorder="1" applyAlignment="1">
      <alignment/>
    </xf>
    <xf numFmtId="4" fontId="12" fillId="0" borderId="35" xfId="0" applyNumberFormat="1" applyFont="1" applyFill="1" applyBorder="1" applyAlignment="1">
      <alignment/>
    </xf>
    <xf numFmtId="0" fontId="12" fillId="0" borderId="48" xfId="0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/>
    </xf>
    <xf numFmtId="4" fontId="12" fillId="0" borderId="49" xfId="0" applyNumberFormat="1" applyFont="1" applyFill="1" applyBorder="1" applyAlignment="1">
      <alignment/>
    </xf>
    <xf numFmtId="4" fontId="12" fillId="0" borderId="38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12" fillId="0" borderId="1" xfId="0" applyNumberFormat="1" applyFont="1" applyFill="1" applyBorder="1" applyAlignment="1">
      <alignment/>
    </xf>
    <xf numFmtId="4" fontId="13" fillId="0" borderId="1" xfId="0" applyNumberFormat="1" applyFont="1" applyFill="1" applyBorder="1" applyAlignment="1">
      <alignment/>
    </xf>
    <xf numFmtId="49" fontId="10" fillId="0" borderId="2" xfId="0" applyNumberFormat="1" applyFont="1" applyFill="1" applyBorder="1" applyAlignment="1">
      <alignment horizontal="center"/>
    </xf>
    <xf numFmtId="0" fontId="12" fillId="5" borderId="0" xfId="0" applyFont="1" applyFill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" fontId="10" fillId="0" borderId="21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" fontId="10" fillId="0" borderId="40" xfId="0" applyNumberFormat="1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4" fontId="10" fillId="0" borderId="50" xfId="0" applyNumberFormat="1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52" xfId="0" applyFont="1" applyBorder="1" applyAlignment="1">
      <alignment/>
    </xf>
    <xf numFmtId="4" fontId="10" fillId="0" borderId="53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54" xfId="0" applyFont="1" applyBorder="1" applyAlignment="1">
      <alignment/>
    </xf>
    <xf numFmtId="0" fontId="4" fillId="0" borderId="19" xfId="0" applyFont="1" applyBorder="1" applyAlignment="1">
      <alignment/>
    </xf>
    <xf numFmtId="4" fontId="4" fillId="0" borderId="40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4" fontId="4" fillId="0" borderId="41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55" xfId="0" applyFont="1" applyBorder="1" applyAlignment="1">
      <alignment/>
    </xf>
    <xf numFmtId="0" fontId="4" fillId="0" borderId="24" xfId="0" applyFont="1" applyBorder="1" applyAlignment="1">
      <alignment/>
    </xf>
    <xf numFmtId="4" fontId="4" fillId="0" borderId="50" xfId="0" applyNumberFormat="1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1" xfId="0" applyFont="1" applyBorder="1" applyAlignment="1">
      <alignment horizontal="right"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4" fontId="4" fillId="0" borderId="18" xfId="0" applyNumberFormat="1" applyFont="1" applyBorder="1" applyAlignment="1">
      <alignment horizontal="right"/>
    </xf>
    <xf numFmtId="49" fontId="16" fillId="0" borderId="12" xfId="0" applyNumberFormat="1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4" fontId="16" fillId="0" borderId="12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 horizontal="right"/>
    </xf>
    <xf numFmtId="4" fontId="23" fillId="0" borderId="21" xfId="0" applyNumberFormat="1" applyFont="1" applyBorder="1" applyAlignment="1">
      <alignment horizontal="right"/>
    </xf>
    <xf numFmtId="1" fontId="6" fillId="0" borderId="13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4" fontId="25" fillId="2" borderId="34" xfId="0" applyNumberFormat="1" applyFont="1" applyFill="1" applyBorder="1" applyAlignment="1">
      <alignment/>
    </xf>
    <xf numFmtId="4" fontId="25" fillId="3" borderId="34" xfId="0" applyNumberFormat="1" applyFont="1" applyFill="1" applyBorder="1" applyAlignment="1">
      <alignment/>
    </xf>
    <xf numFmtId="4" fontId="25" fillId="4" borderId="34" xfId="0" applyNumberFormat="1" applyFont="1" applyFill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0" borderId="6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42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59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6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8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63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F24" sqref="F24"/>
    </sheetView>
  </sheetViews>
  <sheetFormatPr defaultColWidth="9.00390625" defaultRowHeight="12.75"/>
  <cols>
    <col min="1" max="1" width="2.375" style="15" customWidth="1"/>
    <col min="2" max="2" width="5.375" style="4" customWidth="1"/>
    <col min="3" max="3" width="37.00390625" style="5" customWidth="1"/>
    <col min="4" max="7" width="12.375" style="1" customWidth="1"/>
    <col min="8" max="16384" width="9.125" style="5" customWidth="1"/>
  </cols>
  <sheetData>
    <row r="1" spans="5:7" ht="11.25">
      <c r="E1" s="9"/>
      <c r="F1" s="9" t="s">
        <v>24</v>
      </c>
      <c r="G1" s="9"/>
    </row>
    <row r="2" spans="5:7" ht="11.25">
      <c r="E2" s="10"/>
      <c r="F2" s="10"/>
      <c r="G2" s="10"/>
    </row>
    <row r="3" spans="5:7" ht="11.25">
      <c r="E3" s="10"/>
      <c r="F3" s="10" t="s">
        <v>531</v>
      </c>
      <c r="G3" s="10"/>
    </row>
    <row r="4" spans="5:7" ht="11.25">
      <c r="E4" s="10"/>
      <c r="F4" s="10" t="s">
        <v>25</v>
      </c>
      <c r="G4" s="10"/>
    </row>
    <row r="6" spans="1:7" ht="16.5" customHeight="1">
      <c r="A6" s="425" t="s">
        <v>29</v>
      </c>
      <c r="B6" s="425"/>
      <c r="C6" s="425"/>
      <c r="D6" s="425"/>
      <c r="E6" s="425"/>
      <c r="F6" s="425"/>
      <c r="G6" s="425"/>
    </row>
    <row r="7" spans="3:7" ht="16.5" customHeight="1" thickBot="1">
      <c r="C7" s="8"/>
      <c r="D7" s="11"/>
      <c r="E7" s="11"/>
      <c r="F7" s="11"/>
      <c r="G7" s="11"/>
    </row>
    <row r="8" spans="1:7" ht="11.25" customHeight="1" thickBot="1">
      <c r="A8" s="324"/>
      <c r="B8" s="325"/>
      <c r="C8" s="326"/>
      <c r="D8" s="327"/>
      <c r="E8" s="328" t="s">
        <v>31</v>
      </c>
      <c r="F8" s="329"/>
      <c r="G8" s="330"/>
    </row>
    <row r="9" spans="1:7" ht="11.25" customHeight="1">
      <c r="A9" s="331"/>
      <c r="B9" s="2"/>
      <c r="C9" s="332"/>
      <c r="D9" s="333"/>
      <c r="E9" s="333"/>
      <c r="F9" s="333" t="s">
        <v>34</v>
      </c>
      <c r="G9" s="333" t="s">
        <v>36</v>
      </c>
    </row>
    <row r="10" spans="1:7" ht="11.25" customHeight="1">
      <c r="A10" s="331" t="s">
        <v>26</v>
      </c>
      <c r="B10" s="2" t="s">
        <v>27</v>
      </c>
      <c r="C10" s="332" t="s">
        <v>28</v>
      </c>
      <c r="D10" s="333" t="s">
        <v>30</v>
      </c>
      <c r="E10" s="333" t="s">
        <v>32</v>
      </c>
      <c r="F10" s="333" t="s">
        <v>35</v>
      </c>
      <c r="G10" s="333" t="s">
        <v>37</v>
      </c>
    </row>
    <row r="11" spans="1:7" ht="11.25" customHeight="1">
      <c r="A11" s="331"/>
      <c r="B11" s="2"/>
      <c r="C11" s="332"/>
      <c r="D11" s="333"/>
      <c r="E11" s="333" t="s">
        <v>33</v>
      </c>
      <c r="F11" s="333" t="s">
        <v>38</v>
      </c>
      <c r="G11" s="333" t="s">
        <v>38</v>
      </c>
    </row>
    <row r="12" spans="1:7" ht="11.25" customHeight="1" thickBot="1">
      <c r="A12" s="334"/>
      <c r="B12" s="335"/>
      <c r="C12" s="336"/>
      <c r="D12" s="337"/>
      <c r="E12" s="337"/>
      <c r="F12" s="337" t="s">
        <v>39</v>
      </c>
      <c r="G12" s="337" t="s">
        <v>39</v>
      </c>
    </row>
    <row r="13" spans="1:7" s="3" customFormat="1" ht="11.25" customHeight="1">
      <c r="A13" s="343">
        <v>1</v>
      </c>
      <c r="B13" s="344" t="s">
        <v>40</v>
      </c>
      <c r="C13" s="345">
        <v>3</v>
      </c>
      <c r="D13" s="344">
        <v>4</v>
      </c>
      <c r="E13" s="345">
        <v>5</v>
      </c>
      <c r="F13" s="344">
        <v>6</v>
      </c>
      <c r="G13" s="344">
        <v>7</v>
      </c>
    </row>
    <row r="14" spans="1:7" s="73" customFormat="1" ht="13.5" customHeight="1">
      <c r="A14" s="34">
        <v>1</v>
      </c>
      <c r="B14" s="346" t="s">
        <v>9</v>
      </c>
      <c r="C14" s="347" t="s">
        <v>10</v>
      </c>
      <c r="D14" s="348">
        <f>SUM(D15:D16)</f>
        <v>35000</v>
      </c>
      <c r="E14" s="349"/>
      <c r="F14" s="348"/>
      <c r="G14" s="348">
        <f>G15</f>
        <v>35000</v>
      </c>
    </row>
    <row r="15" spans="1:7" s="3" customFormat="1" ht="12" customHeight="1">
      <c r="A15" s="16"/>
      <c r="B15" s="2" t="s">
        <v>31</v>
      </c>
      <c r="C15" s="6" t="s">
        <v>41</v>
      </c>
      <c r="D15" s="321">
        <f>SUM(E15:G15)</f>
        <v>35000</v>
      </c>
      <c r="E15" s="322"/>
      <c r="F15" s="321"/>
      <c r="G15" s="321">
        <v>35000</v>
      </c>
    </row>
    <row r="16" spans="1:7" s="3" customFormat="1" ht="12" customHeight="1">
      <c r="A16" s="16"/>
      <c r="B16" s="323"/>
      <c r="C16" s="6" t="s">
        <v>42</v>
      </c>
      <c r="D16" s="321"/>
      <c r="E16" s="322"/>
      <c r="F16" s="321"/>
      <c r="G16" s="321"/>
    </row>
    <row r="17" spans="1:7" s="3" customFormat="1" ht="12" customHeight="1">
      <c r="A17" s="16"/>
      <c r="B17" s="323"/>
      <c r="C17" s="6" t="s">
        <v>43</v>
      </c>
      <c r="D17" s="321"/>
      <c r="E17" s="322"/>
      <c r="F17" s="321"/>
      <c r="G17" s="321"/>
    </row>
    <row r="18" spans="1:7" s="3" customFormat="1" ht="12" customHeight="1">
      <c r="A18" s="16"/>
      <c r="B18" s="323"/>
      <c r="C18" s="6" t="s">
        <v>44</v>
      </c>
      <c r="D18" s="321"/>
      <c r="E18" s="322"/>
      <c r="F18" s="321"/>
      <c r="G18" s="321"/>
    </row>
    <row r="19" spans="1:7" s="3" customFormat="1" ht="12" customHeight="1">
      <c r="A19" s="16"/>
      <c r="B19" s="323"/>
      <c r="C19" s="6"/>
      <c r="D19" s="321"/>
      <c r="E19" s="322"/>
      <c r="F19" s="321"/>
      <c r="G19" s="321"/>
    </row>
    <row r="20" spans="1:7" s="73" customFormat="1" ht="13.5" customHeight="1">
      <c r="A20" s="34">
        <v>2</v>
      </c>
      <c r="B20" s="346" t="s">
        <v>1</v>
      </c>
      <c r="C20" s="347" t="s">
        <v>16</v>
      </c>
      <c r="D20" s="348">
        <f>SUM(D21:D22)</f>
        <v>67346</v>
      </c>
      <c r="E20" s="349">
        <f>E21</f>
        <v>67346</v>
      </c>
      <c r="F20" s="348"/>
      <c r="G20" s="348"/>
    </row>
    <row r="21" spans="1:7" s="3" customFormat="1" ht="12" customHeight="1">
      <c r="A21" s="16"/>
      <c r="B21" s="2" t="s">
        <v>31</v>
      </c>
      <c r="C21" s="6" t="s">
        <v>524</v>
      </c>
      <c r="D21" s="321">
        <f>SUM(E21:G21)</f>
        <v>67346</v>
      </c>
      <c r="E21" s="322">
        <v>67346</v>
      </c>
      <c r="F21" s="321"/>
      <c r="G21" s="321"/>
    </row>
    <row r="22" spans="1:7" ht="12" customHeight="1">
      <c r="A22" s="17"/>
      <c r="B22" s="2"/>
      <c r="C22" s="6" t="s">
        <v>525</v>
      </c>
      <c r="D22" s="321"/>
      <c r="E22" s="322"/>
      <c r="F22" s="321"/>
      <c r="G22" s="321"/>
    </row>
    <row r="23" spans="1:7" ht="12" customHeight="1">
      <c r="A23" s="17"/>
      <c r="B23" s="2"/>
      <c r="C23" s="6" t="s">
        <v>526</v>
      </c>
      <c r="D23" s="321"/>
      <c r="E23" s="322"/>
      <c r="F23" s="321"/>
      <c r="G23" s="321"/>
    </row>
    <row r="24" spans="1:7" ht="12" customHeight="1">
      <c r="A24" s="17"/>
      <c r="B24" s="2"/>
      <c r="C24" s="6" t="s">
        <v>527</v>
      </c>
      <c r="D24" s="321"/>
      <c r="E24" s="322"/>
      <c r="F24" s="321"/>
      <c r="G24" s="321"/>
    </row>
    <row r="25" spans="1:7" ht="12" customHeight="1">
      <c r="A25" s="17"/>
      <c r="B25" s="2"/>
      <c r="C25" s="6"/>
      <c r="D25" s="321"/>
      <c r="E25" s="322"/>
      <c r="F25" s="321"/>
      <c r="G25" s="321"/>
    </row>
    <row r="26" spans="1:7" s="73" customFormat="1" ht="13.5" customHeight="1">
      <c r="A26" s="34">
        <v>3</v>
      </c>
      <c r="B26" s="346" t="s">
        <v>2</v>
      </c>
      <c r="C26" s="347" t="s">
        <v>15</v>
      </c>
      <c r="D26" s="348">
        <f>SUM(D27:D30)</f>
        <v>1085224</v>
      </c>
      <c r="E26" s="349">
        <f>SUM(E27:E30)</f>
        <v>1085224</v>
      </c>
      <c r="F26" s="348"/>
      <c r="G26" s="348"/>
    </row>
    <row r="27" spans="1:7" s="3" customFormat="1" ht="12" customHeight="1">
      <c r="A27" s="16"/>
      <c r="B27" s="2" t="s">
        <v>31</v>
      </c>
      <c r="C27" s="6" t="s">
        <v>532</v>
      </c>
      <c r="D27" s="321">
        <f>SUM(E27:G27)</f>
        <v>15000</v>
      </c>
      <c r="E27" s="322">
        <v>15000</v>
      </c>
      <c r="F27" s="321"/>
      <c r="G27" s="321"/>
    </row>
    <row r="28" spans="1:7" s="3" customFormat="1" ht="12" customHeight="1">
      <c r="A28" s="16"/>
      <c r="B28" s="2"/>
      <c r="C28" s="6" t="s">
        <v>533</v>
      </c>
      <c r="D28" s="321">
        <f>SUM(E28:G28)</f>
        <v>200</v>
      </c>
      <c r="E28" s="322">
        <v>200</v>
      </c>
      <c r="F28" s="321"/>
      <c r="G28" s="321"/>
    </row>
    <row r="29" spans="1:7" ht="12" customHeight="1">
      <c r="A29" s="17"/>
      <c r="B29" s="2"/>
      <c r="C29" s="6" t="s">
        <v>48</v>
      </c>
      <c r="D29" s="321">
        <f>SUM(E29:G29)</f>
        <v>1070024</v>
      </c>
      <c r="E29" s="322">
        <v>1070024</v>
      </c>
      <c r="F29" s="321"/>
      <c r="G29" s="321"/>
    </row>
    <row r="30" spans="1:7" ht="12" customHeight="1">
      <c r="A30" s="17"/>
      <c r="B30" s="2"/>
      <c r="C30" s="6" t="s">
        <v>49</v>
      </c>
      <c r="D30" s="321"/>
      <c r="E30" s="322"/>
      <c r="F30" s="321"/>
      <c r="G30" s="321"/>
    </row>
    <row r="31" spans="1:7" ht="12" customHeight="1">
      <c r="A31" s="17"/>
      <c r="B31" s="2"/>
      <c r="C31" s="6"/>
      <c r="D31" s="321"/>
      <c r="E31" s="322"/>
      <c r="F31" s="321"/>
      <c r="G31" s="321"/>
    </row>
    <row r="32" spans="1:7" s="73" customFormat="1" ht="13.5" customHeight="1">
      <c r="A32" s="34">
        <v>4</v>
      </c>
      <c r="B32" s="346" t="s">
        <v>3</v>
      </c>
      <c r="C32" s="347" t="s">
        <v>20</v>
      </c>
      <c r="D32" s="348">
        <f>SUM(D33:D40)</f>
        <v>1804000</v>
      </c>
      <c r="E32" s="349">
        <f>SUM(E33:E40)</f>
        <v>1785000</v>
      </c>
      <c r="F32" s="348"/>
      <c r="G32" s="348">
        <f>SUM(G33:G40)</f>
        <v>19000</v>
      </c>
    </row>
    <row r="33" spans="1:7" s="3" customFormat="1" ht="12" customHeight="1">
      <c r="A33" s="17"/>
      <c r="B33" s="2" t="s">
        <v>31</v>
      </c>
      <c r="C33" s="6" t="s">
        <v>41</v>
      </c>
      <c r="D33" s="321">
        <f>SUM(E33:G33)</f>
        <v>19000</v>
      </c>
      <c r="E33" s="322"/>
      <c r="F33" s="321"/>
      <c r="G33" s="321">
        <v>19000</v>
      </c>
    </row>
    <row r="34" spans="1:7" s="3" customFormat="1" ht="12" customHeight="1">
      <c r="A34" s="17"/>
      <c r="B34" s="2"/>
      <c r="C34" s="6" t="s">
        <v>42</v>
      </c>
      <c r="D34" s="321"/>
      <c r="E34" s="322"/>
      <c r="F34" s="321"/>
      <c r="G34" s="321"/>
    </row>
    <row r="35" spans="1:7" s="3" customFormat="1" ht="12" customHeight="1">
      <c r="A35" s="17"/>
      <c r="B35" s="2"/>
      <c r="C35" s="6" t="s">
        <v>43</v>
      </c>
      <c r="D35" s="321"/>
      <c r="E35" s="322"/>
      <c r="F35" s="321"/>
      <c r="G35" s="321"/>
    </row>
    <row r="36" spans="1:7" s="3" customFormat="1" ht="12" customHeight="1">
      <c r="A36" s="17"/>
      <c r="B36" s="2"/>
      <c r="C36" s="6" t="s">
        <v>44</v>
      </c>
      <c r="D36" s="321"/>
      <c r="E36" s="322"/>
      <c r="F36" s="321"/>
      <c r="G36" s="321"/>
    </row>
    <row r="37" spans="1:7" s="3" customFormat="1" ht="12" customHeight="1">
      <c r="A37" s="17"/>
      <c r="B37" s="2"/>
      <c r="C37" s="6" t="s">
        <v>50</v>
      </c>
      <c r="D37" s="321">
        <f>SUM(E37:G37)</f>
        <v>150000</v>
      </c>
      <c r="E37" s="322">
        <v>150000</v>
      </c>
      <c r="F37" s="321"/>
      <c r="G37" s="321"/>
    </row>
    <row r="38" spans="1:7" s="3" customFormat="1" ht="12" customHeight="1">
      <c r="A38" s="17"/>
      <c r="B38" s="2"/>
      <c r="C38" s="6" t="s">
        <v>61</v>
      </c>
      <c r="D38" s="321"/>
      <c r="E38" s="322"/>
      <c r="F38" s="321"/>
      <c r="G38" s="321"/>
    </row>
    <row r="39" spans="1:7" s="3" customFormat="1" ht="12" customHeight="1">
      <c r="A39" s="17"/>
      <c r="B39" s="2"/>
      <c r="C39" s="6" t="s">
        <v>60</v>
      </c>
      <c r="D39" s="321"/>
      <c r="E39" s="322"/>
      <c r="F39" s="321"/>
      <c r="G39" s="321"/>
    </row>
    <row r="40" spans="1:7" s="3" customFormat="1" ht="12" customHeight="1">
      <c r="A40" s="17"/>
      <c r="B40" s="2"/>
      <c r="C40" s="6" t="s">
        <v>51</v>
      </c>
      <c r="D40" s="321">
        <f>SUM(E40:G40)</f>
        <v>1635000</v>
      </c>
      <c r="E40" s="322">
        <v>1635000</v>
      </c>
      <c r="F40" s="321"/>
      <c r="G40" s="321"/>
    </row>
    <row r="41" spans="1:7" ht="12" customHeight="1">
      <c r="A41" s="17"/>
      <c r="B41" s="2"/>
      <c r="C41" s="6"/>
      <c r="D41" s="321"/>
      <c r="E41" s="322"/>
      <c r="F41" s="321"/>
      <c r="G41" s="321"/>
    </row>
    <row r="42" spans="1:7" s="350" customFormat="1" ht="13.5" customHeight="1">
      <c r="A42" s="34">
        <v>5</v>
      </c>
      <c r="B42" s="346" t="s">
        <v>11</v>
      </c>
      <c r="C42" s="347" t="s">
        <v>12</v>
      </c>
      <c r="D42" s="348">
        <f>SUM(D43:D47)</f>
        <v>456700</v>
      </c>
      <c r="E42" s="348">
        <f>SUM(E43:E47)</f>
        <v>200</v>
      </c>
      <c r="F42" s="348"/>
      <c r="G42" s="348">
        <f>SUM(G43:G47)</f>
        <v>456500</v>
      </c>
    </row>
    <row r="43" spans="1:7" ht="12" customHeight="1">
      <c r="A43" s="17"/>
      <c r="B43" s="2" t="s">
        <v>31</v>
      </c>
      <c r="C43" s="6" t="s">
        <v>41</v>
      </c>
      <c r="D43" s="321">
        <f>SUM(E43:G43)</f>
        <v>456500</v>
      </c>
      <c r="E43" s="322"/>
      <c r="F43" s="321"/>
      <c r="G43" s="321">
        <v>456500</v>
      </c>
    </row>
    <row r="44" spans="1:7" ht="12" customHeight="1">
      <c r="A44" s="17"/>
      <c r="B44" s="2"/>
      <c r="C44" s="6" t="s">
        <v>42</v>
      </c>
      <c r="D44" s="321"/>
      <c r="E44" s="322"/>
      <c r="F44" s="321"/>
      <c r="G44" s="321"/>
    </row>
    <row r="45" spans="1:7" ht="12" customHeight="1">
      <c r="A45" s="17"/>
      <c r="B45" s="2"/>
      <c r="C45" s="6" t="s">
        <v>43</v>
      </c>
      <c r="D45" s="321"/>
      <c r="E45" s="322"/>
      <c r="F45" s="321"/>
      <c r="G45" s="321"/>
    </row>
    <row r="46" spans="1:7" ht="12" customHeight="1">
      <c r="A46" s="17"/>
      <c r="B46" s="2"/>
      <c r="C46" s="6" t="s">
        <v>44</v>
      </c>
      <c r="D46" s="321"/>
      <c r="E46" s="322"/>
      <c r="F46" s="321"/>
      <c r="G46" s="321"/>
    </row>
    <row r="47" spans="1:7" ht="12" customHeight="1">
      <c r="A47" s="17"/>
      <c r="B47" s="2"/>
      <c r="C47" s="6" t="s">
        <v>476</v>
      </c>
      <c r="D47" s="321">
        <f>SUM(E47:G47)</f>
        <v>200</v>
      </c>
      <c r="E47" s="322">
        <v>200</v>
      </c>
      <c r="F47" s="321"/>
      <c r="G47" s="321"/>
    </row>
    <row r="48" spans="1:7" ht="12" customHeight="1">
      <c r="A48" s="17"/>
      <c r="B48" s="2"/>
      <c r="C48" s="6"/>
      <c r="D48" s="321"/>
      <c r="E48" s="322"/>
      <c r="F48" s="321"/>
      <c r="G48" s="321"/>
    </row>
    <row r="49" spans="1:7" s="73" customFormat="1" ht="13.5" customHeight="1">
      <c r="A49" s="34">
        <v>6</v>
      </c>
      <c r="B49" s="346" t="s">
        <v>4</v>
      </c>
      <c r="C49" s="347" t="s">
        <v>5</v>
      </c>
      <c r="D49" s="348">
        <f>SUM(D50:D60)</f>
        <v>277590</v>
      </c>
      <c r="E49" s="349">
        <f>SUM(E50:E60)</f>
        <v>40000</v>
      </c>
      <c r="F49" s="348">
        <f>SUM(F50:F60)</f>
        <v>24090</v>
      </c>
      <c r="G49" s="348">
        <f>SUM(G50:G60)</f>
        <v>213500</v>
      </c>
    </row>
    <row r="50" spans="1:7" ht="12" customHeight="1">
      <c r="A50" s="17"/>
      <c r="B50" s="2" t="s">
        <v>31</v>
      </c>
      <c r="C50" s="6" t="s">
        <v>41</v>
      </c>
      <c r="D50" s="321">
        <f>SUM(E50:G50)</f>
        <v>213500</v>
      </c>
      <c r="E50" s="322"/>
      <c r="F50" s="321"/>
      <c r="G50" s="321">
        <v>213500</v>
      </c>
    </row>
    <row r="51" spans="1:7" ht="12" customHeight="1">
      <c r="A51" s="17"/>
      <c r="B51" s="2"/>
      <c r="C51" s="6" t="s">
        <v>42</v>
      </c>
      <c r="D51" s="321"/>
      <c r="E51" s="322"/>
      <c r="F51" s="321"/>
      <c r="G51" s="321"/>
    </row>
    <row r="52" spans="1:7" ht="12" customHeight="1">
      <c r="A52" s="17"/>
      <c r="B52" s="2"/>
      <c r="C52" s="6" t="s">
        <v>43</v>
      </c>
      <c r="D52" s="321"/>
      <c r="E52" s="322"/>
      <c r="F52" s="321"/>
      <c r="G52" s="321"/>
    </row>
    <row r="53" spans="1:7" ht="12" customHeight="1">
      <c r="A53" s="17"/>
      <c r="B53" s="2"/>
      <c r="C53" s="6" t="s">
        <v>44</v>
      </c>
      <c r="D53" s="321"/>
      <c r="E53" s="322"/>
      <c r="F53" s="321"/>
      <c r="G53" s="321"/>
    </row>
    <row r="54" spans="1:7" ht="12" customHeight="1">
      <c r="A54" s="17"/>
      <c r="B54" s="2"/>
      <c r="C54" s="6" t="s">
        <v>52</v>
      </c>
      <c r="D54" s="321">
        <f>SUM(E54:G54)</f>
        <v>24090</v>
      </c>
      <c r="E54" s="322"/>
      <c r="F54" s="321">
        <f>12000+12090</f>
        <v>24090</v>
      </c>
      <c r="G54" s="321"/>
    </row>
    <row r="55" spans="1:7" ht="12" customHeight="1">
      <c r="A55" s="17"/>
      <c r="B55" s="2"/>
      <c r="C55" s="6" t="s">
        <v>53</v>
      </c>
      <c r="D55" s="321"/>
      <c r="E55" s="322"/>
      <c r="F55" s="321"/>
      <c r="G55" s="321"/>
    </row>
    <row r="56" spans="1:7" ht="12" customHeight="1">
      <c r="A56" s="17"/>
      <c r="B56" s="2"/>
      <c r="C56" s="6" t="s">
        <v>54</v>
      </c>
      <c r="D56" s="321"/>
      <c r="E56" s="322"/>
      <c r="F56" s="321"/>
      <c r="G56" s="321"/>
    </row>
    <row r="57" spans="1:7" ht="12" customHeight="1">
      <c r="A57" s="17"/>
      <c r="B57" s="2"/>
      <c r="C57" s="6" t="s">
        <v>55</v>
      </c>
      <c r="D57" s="321"/>
      <c r="E57" s="322"/>
      <c r="F57" s="321"/>
      <c r="G57" s="321"/>
    </row>
    <row r="58" spans="1:7" ht="12" customHeight="1">
      <c r="A58" s="17"/>
      <c r="B58" s="2"/>
      <c r="C58" s="6" t="s">
        <v>534</v>
      </c>
      <c r="D58" s="321">
        <f>SUM(E58:G58)</f>
        <v>20000</v>
      </c>
      <c r="E58" s="322">
        <v>20000</v>
      </c>
      <c r="F58" s="321"/>
      <c r="G58" s="321"/>
    </row>
    <row r="59" spans="1:7" ht="12" customHeight="1">
      <c r="A59" s="17"/>
      <c r="B59" s="2"/>
      <c r="C59" s="6" t="s">
        <v>535</v>
      </c>
      <c r="D59" s="321">
        <f>SUM(E59:G59)</f>
        <v>15000</v>
      </c>
      <c r="E59" s="322">
        <v>15000</v>
      </c>
      <c r="F59" s="321"/>
      <c r="G59" s="321"/>
    </row>
    <row r="60" spans="1:7" ht="12" customHeight="1">
      <c r="A60" s="17"/>
      <c r="B60" s="2"/>
      <c r="C60" s="6" t="s">
        <v>56</v>
      </c>
      <c r="D60" s="321">
        <f>SUM(E60:G60)</f>
        <v>5000</v>
      </c>
      <c r="E60" s="322">
        <v>5000</v>
      </c>
      <c r="F60" s="321"/>
      <c r="G60" s="321"/>
    </row>
    <row r="61" spans="1:7" ht="12" customHeight="1">
      <c r="A61" s="17"/>
      <c r="B61" s="2"/>
      <c r="C61" s="6"/>
      <c r="D61" s="321"/>
      <c r="E61" s="322"/>
      <c r="F61" s="321"/>
      <c r="G61" s="321"/>
    </row>
    <row r="62" spans="1:7" s="73" customFormat="1" ht="13.5" customHeight="1">
      <c r="A62" s="34">
        <v>7</v>
      </c>
      <c r="B62" s="346" t="s">
        <v>45</v>
      </c>
      <c r="C62" s="347" t="s">
        <v>46</v>
      </c>
      <c r="D62" s="348">
        <f>SUM(D63:D64)</f>
        <v>1000</v>
      </c>
      <c r="E62" s="349"/>
      <c r="F62" s="348"/>
      <c r="G62" s="348">
        <f>SUM(G63:G64)</f>
        <v>1000</v>
      </c>
    </row>
    <row r="63" spans="1:7" ht="12" customHeight="1">
      <c r="A63" s="17"/>
      <c r="B63" s="2" t="s">
        <v>31</v>
      </c>
      <c r="C63" s="6" t="s">
        <v>41</v>
      </c>
      <c r="D63" s="321">
        <f>SUM(E63:G63)</f>
        <v>1000</v>
      </c>
      <c r="E63" s="322"/>
      <c r="F63" s="321"/>
      <c r="G63" s="321">
        <v>1000</v>
      </c>
    </row>
    <row r="64" spans="1:7" ht="12" customHeight="1">
      <c r="A64" s="17"/>
      <c r="B64" s="2"/>
      <c r="C64" s="6" t="s">
        <v>42</v>
      </c>
      <c r="D64" s="321"/>
      <c r="E64" s="322"/>
      <c r="F64" s="321"/>
      <c r="G64" s="321"/>
    </row>
    <row r="65" spans="1:7" ht="12" customHeight="1">
      <c r="A65" s="17"/>
      <c r="B65" s="2"/>
      <c r="C65" s="6" t="s">
        <v>43</v>
      </c>
      <c r="D65" s="321"/>
      <c r="E65" s="322"/>
      <c r="F65" s="321"/>
      <c r="G65" s="321"/>
    </row>
    <row r="66" spans="1:7" ht="12" customHeight="1">
      <c r="A66" s="17"/>
      <c r="B66" s="2"/>
      <c r="C66" s="6" t="s">
        <v>44</v>
      </c>
      <c r="D66" s="321"/>
      <c r="E66" s="322"/>
      <c r="F66" s="321"/>
      <c r="G66" s="321"/>
    </row>
    <row r="67" spans="1:7" ht="12" customHeight="1">
      <c r="A67" s="17"/>
      <c r="B67" s="2"/>
      <c r="C67" s="6"/>
      <c r="D67" s="321"/>
      <c r="E67" s="322"/>
      <c r="F67" s="321"/>
      <c r="G67" s="321"/>
    </row>
    <row r="68" spans="1:7" s="73" customFormat="1" ht="13.5" customHeight="1">
      <c r="A68" s="351">
        <v>8</v>
      </c>
      <c r="B68" s="352" t="s">
        <v>13</v>
      </c>
      <c r="C68" s="353" t="s">
        <v>57</v>
      </c>
      <c r="D68" s="354">
        <f>SUM(D70:D80)</f>
        <v>4494900</v>
      </c>
      <c r="E68" s="354">
        <f>SUM(E70:E80)</f>
        <v>905100</v>
      </c>
      <c r="F68" s="354"/>
      <c r="G68" s="354">
        <f>SUM(G70:G80)</f>
        <v>3589800</v>
      </c>
    </row>
    <row r="69" spans="1:7" s="73" customFormat="1" ht="13.5" customHeight="1">
      <c r="A69" s="356"/>
      <c r="B69" s="357"/>
      <c r="C69" s="358" t="s">
        <v>58</v>
      </c>
      <c r="D69" s="359"/>
      <c r="E69" s="360"/>
      <c r="F69" s="359"/>
      <c r="G69" s="359"/>
    </row>
    <row r="70" spans="1:7" ht="12" customHeight="1">
      <c r="A70" s="17"/>
      <c r="B70" s="2" t="s">
        <v>31</v>
      </c>
      <c r="C70" s="6" t="s">
        <v>41</v>
      </c>
      <c r="D70" s="321">
        <f>SUM(E70:G70)</f>
        <v>3589800</v>
      </c>
      <c r="E70" s="322"/>
      <c r="F70" s="321"/>
      <c r="G70" s="321">
        <f>5800+3584000</f>
        <v>3589800</v>
      </c>
    </row>
    <row r="71" spans="1:7" ht="12" customHeight="1">
      <c r="A71" s="17"/>
      <c r="B71" s="2"/>
      <c r="C71" s="6" t="s">
        <v>42</v>
      </c>
      <c r="D71" s="321"/>
      <c r="E71" s="322"/>
      <c r="F71" s="321"/>
      <c r="G71" s="321"/>
    </row>
    <row r="72" spans="1:7" ht="12" customHeight="1">
      <c r="A72" s="17"/>
      <c r="B72" s="2"/>
      <c r="C72" s="6" t="s">
        <v>43</v>
      </c>
      <c r="D72" s="321"/>
      <c r="E72" s="322"/>
      <c r="F72" s="321"/>
      <c r="G72" s="321"/>
    </row>
    <row r="73" spans="1:7" ht="12" customHeight="1">
      <c r="A73" s="17"/>
      <c r="B73" s="2"/>
      <c r="C73" s="6" t="s">
        <v>44</v>
      </c>
      <c r="D73" s="321"/>
      <c r="E73" s="322"/>
      <c r="F73" s="321"/>
      <c r="G73" s="321"/>
    </row>
    <row r="74" spans="1:7" ht="12" customHeight="1">
      <c r="A74" s="17"/>
      <c r="B74" s="2"/>
      <c r="C74" s="6" t="s">
        <v>50</v>
      </c>
      <c r="D74" s="321">
        <f>SUM(E74:G74)</f>
        <v>100</v>
      </c>
      <c r="E74" s="322">
        <v>100</v>
      </c>
      <c r="F74" s="321"/>
      <c r="G74" s="321"/>
    </row>
    <row r="75" spans="1:7" ht="12" customHeight="1">
      <c r="A75" s="17"/>
      <c r="B75" s="2"/>
      <c r="C75" s="6" t="s">
        <v>59</v>
      </c>
      <c r="D75" s="321"/>
      <c r="E75" s="322"/>
      <c r="F75" s="321"/>
      <c r="G75" s="321"/>
    </row>
    <row r="76" spans="1:7" ht="12" customHeight="1">
      <c r="A76" s="17"/>
      <c r="B76" s="2"/>
      <c r="C76" s="6" t="s">
        <v>60</v>
      </c>
      <c r="D76" s="321"/>
      <c r="E76" s="322"/>
      <c r="F76" s="321"/>
      <c r="G76" s="321"/>
    </row>
    <row r="77" spans="1:7" ht="12" customHeight="1">
      <c r="A77" s="17"/>
      <c r="B77" s="2"/>
      <c r="C77" s="6" t="s">
        <v>536</v>
      </c>
      <c r="D77" s="321">
        <f>SUM(E77:G77)</f>
        <v>1000</v>
      </c>
      <c r="E77" s="322">
        <v>1000</v>
      </c>
      <c r="F77" s="321"/>
      <c r="G77" s="321"/>
    </row>
    <row r="78" spans="1:7" ht="12" customHeight="1">
      <c r="A78" s="17"/>
      <c r="B78" s="2"/>
      <c r="C78" s="6" t="s">
        <v>68</v>
      </c>
      <c r="D78" s="321">
        <f>SUM(E78:G78)</f>
        <v>4000</v>
      </c>
      <c r="E78" s="322">
        <v>4000</v>
      </c>
      <c r="F78" s="321"/>
      <c r="G78" s="321"/>
    </row>
    <row r="79" spans="1:7" ht="12" customHeight="1">
      <c r="A79" s="17"/>
      <c r="B79" s="2"/>
      <c r="C79" s="6" t="s">
        <v>477</v>
      </c>
      <c r="D79" s="321">
        <f>SUM(E79:G79)</f>
        <v>900000</v>
      </c>
      <c r="E79" s="322">
        <v>900000</v>
      </c>
      <c r="F79" s="321"/>
      <c r="G79" s="321"/>
    </row>
    <row r="80" spans="1:7" ht="12" customHeight="1">
      <c r="A80" s="17"/>
      <c r="B80" s="2"/>
      <c r="C80" s="6" t="s">
        <v>49</v>
      </c>
      <c r="D80" s="321"/>
      <c r="E80" s="322"/>
      <c r="F80" s="321"/>
      <c r="G80" s="321"/>
    </row>
    <row r="81" spans="1:7" ht="12" customHeight="1">
      <c r="A81" s="17"/>
      <c r="B81" s="2"/>
      <c r="C81" s="6"/>
      <c r="D81" s="321"/>
      <c r="E81" s="322"/>
      <c r="F81" s="321"/>
      <c r="G81" s="321"/>
    </row>
    <row r="82" spans="1:7" s="73" customFormat="1" ht="13.5" customHeight="1">
      <c r="A82" s="351">
        <v>9</v>
      </c>
      <c r="B82" s="352" t="s">
        <v>6</v>
      </c>
      <c r="C82" s="353" t="s">
        <v>62</v>
      </c>
      <c r="D82" s="354">
        <f>SUM(D85:D87)</f>
        <v>8077996</v>
      </c>
      <c r="E82" s="355">
        <f>SUM(E85:E87)</f>
        <v>8077996</v>
      </c>
      <c r="F82" s="354"/>
      <c r="G82" s="354"/>
    </row>
    <row r="83" spans="1:7" s="73" customFormat="1" ht="13.5" customHeight="1">
      <c r="A83" s="64"/>
      <c r="B83" s="51"/>
      <c r="C83" s="78" t="s">
        <v>63</v>
      </c>
      <c r="D83" s="96"/>
      <c r="E83" s="97"/>
      <c r="F83" s="96"/>
      <c r="G83" s="96"/>
    </row>
    <row r="84" spans="1:7" s="73" customFormat="1" ht="13.5" customHeight="1">
      <c r="A84" s="64"/>
      <c r="B84" s="51"/>
      <c r="C84" s="78" t="s">
        <v>64</v>
      </c>
      <c r="D84" s="96"/>
      <c r="E84" s="97"/>
      <c r="F84" s="96"/>
      <c r="G84" s="96"/>
    </row>
    <row r="85" spans="1:7" ht="12" customHeight="1">
      <c r="A85" s="35"/>
      <c r="B85" s="338" t="s">
        <v>31</v>
      </c>
      <c r="C85" s="339" t="s">
        <v>122</v>
      </c>
      <c r="D85" s="340">
        <f>SUM(E85:G85)</f>
        <v>2000000</v>
      </c>
      <c r="E85" s="341">
        <v>2000000</v>
      </c>
      <c r="F85" s="340"/>
      <c r="G85" s="340"/>
    </row>
    <row r="86" spans="1:7" ht="12" customHeight="1">
      <c r="A86" s="17"/>
      <c r="B86" s="2"/>
      <c r="C86" s="6" t="s">
        <v>528</v>
      </c>
      <c r="D86" s="321">
        <f>SUM(E86:G86)</f>
        <v>5877996</v>
      </c>
      <c r="E86" s="322">
        <v>5877996</v>
      </c>
      <c r="F86" s="321"/>
      <c r="G86" s="321"/>
    </row>
    <row r="87" spans="1:7" ht="12" customHeight="1">
      <c r="A87" s="17"/>
      <c r="B87" s="2"/>
      <c r="C87" s="6" t="s">
        <v>529</v>
      </c>
      <c r="D87" s="321">
        <f>SUM(E87:G87)</f>
        <v>200000</v>
      </c>
      <c r="E87" s="322">
        <v>200000</v>
      </c>
      <c r="F87" s="321"/>
      <c r="G87" s="321"/>
    </row>
    <row r="88" spans="1:7" ht="12" customHeight="1">
      <c r="A88" s="17"/>
      <c r="B88" s="2"/>
      <c r="C88" s="6"/>
      <c r="D88" s="321"/>
      <c r="E88" s="322"/>
      <c r="F88" s="321"/>
      <c r="G88" s="321"/>
    </row>
    <row r="89" spans="1:7" s="73" customFormat="1" ht="13.5" customHeight="1">
      <c r="A89" s="34">
        <v>10</v>
      </c>
      <c r="B89" s="346" t="s">
        <v>7</v>
      </c>
      <c r="C89" s="347" t="s">
        <v>0</v>
      </c>
      <c r="D89" s="348">
        <f>SUM(D90:D93)</f>
        <v>25159584</v>
      </c>
      <c r="E89" s="349">
        <f>SUM(E90:E93)</f>
        <v>25159584</v>
      </c>
      <c r="F89" s="348"/>
      <c r="G89" s="348"/>
    </row>
    <row r="90" spans="1:7" ht="12" customHeight="1">
      <c r="A90" s="17"/>
      <c r="B90" s="2" t="s">
        <v>31</v>
      </c>
      <c r="C90" s="6" t="s">
        <v>65</v>
      </c>
      <c r="D90" s="321">
        <f>SUM(E90:G90)</f>
        <v>20542009</v>
      </c>
      <c r="E90" s="322">
        <v>20542009</v>
      </c>
      <c r="F90" s="321"/>
      <c r="G90" s="321"/>
    </row>
    <row r="91" spans="1:7" ht="12" customHeight="1">
      <c r="A91" s="17"/>
      <c r="B91" s="2"/>
      <c r="C91" s="6" t="s">
        <v>66</v>
      </c>
      <c r="D91" s="321">
        <f>SUM(E91:G91)</f>
        <v>3802092</v>
      </c>
      <c r="E91" s="322">
        <v>3802092</v>
      </c>
      <c r="F91" s="321"/>
      <c r="G91" s="321"/>
    </row>
    <row r="92" spans="1:7" ht="12" customHeight="1">
      <c r="A92" s="17"/>
      <c r="B92" s="2"/>
      <c r="C92" s="6" t="s">
        <v>67</v>
      </c>
      <c r="D92" s="321">
        <f>SUM(E92:G92)</f>
        <v>695483</v>
      </c>
      <c r="E92" s="322">
        <v>695483</v>
      </c>
      <c r="F92" s="321"/>
      <c r="G92" s="321"/>
    </row>
    <row r="93" spans="1:7" ht="12" customHeight="1">
      <c r="A93" s="17"/>
      <c r="B93" s="2"/>
      <c r="C93" s="6" t="s">
        <v>68</v>
      </c>
      <c r="D93" s="321">
        <f>SUM(E93:G93)</f>
        <v>120000</v>
      </c>
      <c r="E93" s="322">
        <v>120000</v>
      </c>
      <c r="F93" s="321"/>
      <c r="G93" s="321"/>
    </row>
    <row r="94" spans="1:7" ht="12" customHeight="1">
      <c r="A94" s="17"/>
      <c r="B94" s="2"/>
      <c r="C94" s="6"/>
      <c r="D94" s="321"/>
      <c r="E94" s="322"/>
      <c r="F94" s="321"/>
      <c r="G94" s="321"/>
    </row>
    <row r="95" spans="1:7" s="350" customFormat="1" ht="13.5" customHeight="1">
      <c r="A95" s="34">
        <v>11</v>
      </c>
      <c r="B95" s="346" t="s">
        <v>19</v>
      </c>
      <c r="C95" s="347" t="s">
        <v>17</v>
      </c>
      <c r="D95" s="348">
        <f>SUM(D96:D97)</f>
        <v>324008</v>
      </c>
      <c r="E95" s="348">
        <f>SUM(E96:E97)</f>
        <v>324008</v>
      </c>
      <c r="F95" s="348"/>
      <c r="G95" s="348"/>
    </row>
    <row r="96" spans="1:7" ht="12" customHeight="1">
      <c r="A96" s="17"/>
      <c r="B96" s="2" t="s">
        <v>31</v>
      </c>
      <c r="C96" s="6" t="s">
        <v>69</v>
      </c>
      <c r="D96" s="321">
        <f>SUM(E96:G96)</f>
        <v>324008</v>
      </c>
      <c r="E96" s="322">
        <v>324008</v>
      </c>
      <c r="F96" s="321"/>
      <c r="G96" s="321"/>
    </row>
    <row r="97" spans="1:7" ht="12" customHeight="1">
      <c r="A97" s="17"/>
      <c r="B97" s="2"/>
      <c r="C97" s="6" t="s">
        <v>49</v>
      </c>
      <c r="D97" s="321"/>
      <c r="E97" s="322"/>
      <c r="F97" s="321"/>
      <c r="G97" s="321"/>
    </row>
    <row r="98" spans="1:7" ht="12" customHeight="1">
      <c r="A98" s="17"/>
      <c r="B98" s="2"/>
      <c r="C98" s="6"/>
      <c r="D98" s="321"/>
      <c r="E98" s="322"/>
      <c r="F98" s="321"/>
      <c r="G98" s="321"/>
    </row>
    <row r="99" spans="1:7" s="350" customFormat="1" ht="13.5" customHeight="1">
      <c r="A99" s="34">
        <v>12</v>
      </c>
      <c r="B99" s="346" t="s">
        <v>14</v>
      </c>
      <c r="C99" s="347" t="s">
        <v>18</v>
      </c>
      <c r="D99" s="348">
        <f>SUM(D100:D103)</f>
        <v>1436800</v>
      </c>
      <c r="E99" s="348">
        <f>SUM(E100:E103)</f>
        <v>0</v>
      </c>
      <c r="F99" s="348"/>
      <c r="G99" s="348">
        <f>SUM(G100:G103)</f>
        <v>1436800</v>
      </c>
    </row>
    <row r="100" spans="1:7" ht="12" customHeight="1">
      <c r="A100" s="17"/>
      <c r="B100" s="2" t="s">
        <v>31</v>
      </c>
      <c r="C100" s="6" t="s">
        <v>41</v>
      </c>
      <c r="D100" s="321">
        <f>SUM(E100:G100)</f>
        <v>1436800</v>
      </c>
      <c r="E100" s="322"/>
      <c r="F100" s="321"/>
      <c r="G100" s="321">
        <v>1436800</v>
      </c>
    </row>
    <row r="101" spans="1:7" ht="12" customHeight="1">
      <c r="A101" s="17"/>
      <c r="B101" s="2"/>
      <c r="C101" s="6" t="s">
        <v>42</v>
      </c>
      <c r="D101" s="321"/>
      <c r="E101" s="322"/>
      <c r="F101" s="321"/>
      <c r="G101" s="321"/>
    </row>
    <row r="102" spans="1:7" ht="12" customHeight="1">
      <c r="A102" s="17"/>
      <c r="B102" s="2"/>
      <c r="C102" s="6" t="s">
        <v>43</v>
      </c>
      <c r="D102" s="321"/>
      <c r="E102" s="322"/>
      <c r="F102" s="321"/>
      <c r="G102" s="321"/>
    </row>
    <row r="103" spans="1:7" ht="12" customHeight="1">
      <c r="A103" s="17"/>
      <c r="B103" s="2"/>
      <c r="C103" s="6" t="s">
        <v>44</v>
      </c>
      <c r="D103" s="321"/>
      <c r="E103" s="322"/>
      <c r="F103" s="321"/>
      <c r="G103" s="321"/>
    </row>
    <row r="104" spans="1:7" ht="12" customHeight="1">
      <c r="A104" s="17"/>
      <c r="B104" s="2"/>
      <c r="C104" s="6"/>
      <c r="D104" s="321"/>
      <c r="E104" s="322"/>
      <c r="F104" s="321"/>
      <c r="G104" s="321"/>
    </row>
    <row r="105" spans="1:7" s="73" customFormat="1" ht="13.5" customHeight="1">
      <c r="A105" s="34">
        <v>13</v>
      </c>
      <c r="B105" s="346" t="s">
        <v>8</v>
      </c>
      <c r="C105" s="347" t="s">
        <v>23</v>
      </c>
      <c r="D105" s="348">
        <f>SUM(D106:D111)</f>
        <v>462654</v>
      </c>
      <c r="E105" s="348">
        <f>SUM(E106:E111)</f>
        <v>322654</v>
      </c>
      <c r="F105" s="348"/>
      <c r="G105" s="348">
        <f>SUM(G106:G111)</f>
        <v>140000</v>
      </c>
    </row>
    <row r="106" spans="1:7" s="3" customFormat="1" ht="12" customHeight="1">
      <c r="A106" s="16"/>
      <c r="B106" s="2" t="s">
        <v>31</v>
      </c>
      <c r="C106" s="6" t="s">
        <v>41</v>
      </c>
      <c r="D106" s="321">
        <f>SUM(E106:G106)</f>
        <v>140000</v>
      </c>
      <c r="E106" s="322"/>
      <c r="F106" s="321"/>
      <c r="G106" s="321">
        <v>140000</v>
      </c>
    </row>
    <row r="107" spans="1:7" s="3" customFormat="1" ht="12" customHeight="1">
      <c r="A107" s="16"/>
      <c r="B107" s="2"/>
      <c r="C107" s="6" t="s">
        <v>42</v>
      </c>
      <c r="D107" s="321"/>
      <c r="E107" s="322"/>
      <c r="F107" s="321"/>
      <c r="G107" s="321"/>
    </row>
    <row r="108" spans="1:7" s="3" customFormat="1" ht="12" customHeight="1">
      <c r="A108" s="16"/>
      <c r="B108" s="2"/>
      <c r="C108" s="6" t="s">
        <v>43</v>
      </c>
      <c r="D108" s="321"/>
      <c r="E108" s="322"/>
      <c r="F108" s="321"/>
      <c r="G108" s="321"/>
    </row>
    <row r="109" spans="1:7" s="3" customFormat="1" ht="12" customHeight="1">
      <c r="A109" s="16"/>
      <c r="B109" s="2"/>
      <c r="C109" s="6" t="s">
        <v>44</v>
      </c>
      <c r="D109" s="321"/>
      <c r="E109" s="322"/>
      <c r="F109" s="321"/>
      <c r="G109" s="321"/>
    </row>
    <row r="110" spans="1:7" s="3" customFormat="1" ht="12" customHeight="1">
      <c r="A110" s="16"/>
      <c r="B110" s="2"/>
      <c r="C110" s="6" t="s">
        <v>70</v>
      </c>
      <c r="D110" s="321">
        <f>SUM(E110:G110)</f>
        <v>25000</v>
      </c>
      <c r="E110" s="322">
        <v>25000</v>
      </c>
      <c r="F110" s="321"/>
      <c r="G110" s="321"/>
    </row>
    <row r="111" spans="1:7" s="3" customFormat="1" ht="12" customHeight="1">
      <c r="A111" s="16"/>
      <c r="B111" s="2"/>
      <c r="C111" s="6" t="s">
        <v>72</v>
      </c>
      <c r="D111" s="321">
        <f>SUM(E111:G111)</f>
        <v>297654</v>
      </c>
      <c r="E111" s="322">
        <v>297654</v>
      </c>
      <c r="F111" s="321"/>
      <c r="G111" s="321"/>
    </row>
    <row r="112" spans="1:7" s="3" customFormat="1" ht="12" customHeight="1">
      <c r="A112" s="16"/>
      <c r="B112" s="2"/>
      <c r="C112" s="6" t="s">
        <v>71</v>
      </c>
      <c r="D112" s="321"/>
      <c r="E112" s="322"/>
      <c r="F112" s="321"/>
      <c r="G112" s="321"/>
    </row>
    <row r="113" spans="1:7" s="3" customFormat="1" ht="12" customHeight="1">
      <c r="A113" s="16"/>
      <c r="B113" s="2"/>
      <c r="C113" s="6"/>
      <c r="D113" s="321"/>
      <c r="E113" s="322"/>
      <c r="F113" s="321"/>
      <c r="G113" s="321"/>
    </row>
    <row r="114" spans="1:7" s="3" customFormat="1" ht="12" customHeight="1">
      <c r="A114" s="34">
        <v>14</v>
      </c>
      <c r="B114" s="346" t="s">
        <v>184</v>
      </c>
      <c r="C114" s="347" t="s">
        <v>185</v>
      </c>
      <c r="D114" s="348">
        <f>SUM(D115:D116)</f>
        <v>1468178</v>
      </c>
      <c r="E114" s="348">
        <f>SUM(E115:E116)</f>
        <v>1468178</v>
      </c>
      <c r="F114" s="348"/>
      <c r="G114" s="348">
        <f>SUM(G115:G116)</f>
        <v>0</v>
      </c>
    </row>
    <row r="115" spans="1:7" s="3" customFormat="1" ht="12" customHeight="1">
      <c r="A115" s="16"/>
      <c r="B115" s="2" t="s">
        <v>31</v>
      </c>
      <c r="C115" s="6" t="s">
        <v>69</v>
      </c>
      <c r="D115" s="321">
        <f>SUM(E115:G115)</f>
        <v>1468178</v>
      </c>
      <c r="E115" s="322">
        <v>1468178</v>
      </c>
      <c r="F115" s="321"/>
      <c r="G115" s="321"/>
    </row>
    <row r="116" spans="1:7" s="3" customFormat="1" ht="12" customHeight="1">
      <c r="A116" s="16"/>
      <c r="B116" s="2"/>
      <c r="C116" s="6" t="s">
        <v>523</v>
      </c>
      <c r="D116" s="321"/>
      <c r="E116" s="322"/>
      <c r="F116" s="321"/>
      <c r="G116" s="321"/>
    </row>
    <row r="117" spans="1:7" ht="12" customHeight="1" thickBot="1">
      <c r="A117" s="17"/>
      <c r="B117" s="2"/>
      <c r="C117" s="342"/>
      <c r="D117" s="321"/>
      <c r="E117" s="322"/>
      <c r="F117" s="321"/>
      <c r="G117" s="321"/>
    </row>
    <row r="118" spans="1:7" s="7" customFormat="1" ht="18" customHeight="1" thickBot="1">
      <c r="A118" s="408"/>
      <c r="B118" s="101"/>
      <c r="C118" s="75" t="s">
        <v>47</v>
      </c>
      <c r="D118" s="76">
        <f>D14+D20+D26+D32+D42+D49+D62+D68+D82+D89+D95+D99+D105+D114</f>
        <v>45150980</v>
      </c>
      <c r="E118" s="76">
        <f>E14+E20+E26+E32+E42+E49+E62+E68+E82+E89+E95+E99+E105+E114</f>
        <v>39235290</v>
      </c>
      <c r="F118" s="76">
        <f>F14+F20+F26+F32+F42+F49+F62+F68+F82+F89+F95+F99+F105+F114</f>
        <v>24090</v>
      </c>
      <c r="G118" s="76">
        <f>G14+G20+G26+G32+G42+G49+G62+G68+G82+G89+G95+G99+G105+G114</f>
        <v>5891600</v>
      </c>
    </row>
  </sheetData>
  <mergeCells count="1">
    <mergeCell ref="A6:G6"/>
  </mergeCells>
  <printOptions horizontalCentered="1"/>
  <pageMargins left="0.3937007874015748" right="0.3937007874015748" top="0.7086614173228347" bottom="0.9448818897637796" header="0.3937007874015748" footer="0.3937007874015748"/>
  <pageSetup firstPageNumber="5" useFirstPageNumber="1" horizontalDpi="600" verticalDpi="600" orientation="portrait" paperSize="9" r:id="rId1"/>
  <headerFooter alignWithMargins="0">
    <oddFooter>&amp;C&amp;P</oddFooter>
  </headerFooter>
  <rowBreaks count="1" manualBreakCount="1"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S62"/>
  <sheetViews>
    <sheetView workbookViewId="0" topLeftCell="A1">
      <selection activeCell="M4" sqref="M4"/>
    </sheetView>
  </sheetViews>
  <sheetFormatPr defaultColWidth="9.00390625" defaultRowHeight="12.75"/>
  <cols>
    <col min="1" max="1" width="3.375" style="159" customWidth="1"/>
    <col min="2" max="2" width="17.875" style="159" customWidth="1"/>
    <col min="3" max="3" width="6.75390625" style="159" customWidth="1"/>
    <col min="4" max="4" width="9.00390625" style="159" customWidth="1"/>
    <col min="5" max="5" width="9.25390625" style="159" customWidth="1"/>
    <col min="6" max="6" width="8.375" style="159" customWidth="1"/>
    <col min="7" max="7" width="8.125" style="159" customWidth="1"/>
    <col min="8" max="9" width="9.375" style="159" customWidth="1"/>
    <col min="10" max="10" width="5.00390625" style="159" customWidth="1"/>
    <col min="11" max="11" width="4.625" style="159" customWidth="1"/>
    <col min="12" max="12" width="7.875" style="159" customWidth="1"/>
    <col min="13" max="13" width="9.00390625" style="159" customWidth="1"/>
    <col min="14" max="14" width="6.625" style="159" customWidth="1"/>
    <col min="15" max="15" width="4.875" style="159" customWidth="1"/>
    <col min="16" max="16" width="4.75390625" style="159" customWidth="1"/>
    <col min="17" max="17" width="8.75390625" style="159" customWidth="1"/>
    <col min="18" max="16384" width="9.125" style="25" customWidth="1"/>
  </cols>
  <sheetData>
    <row r="1" spans="1:13" ht="15.75">
      <c r="A1" s="454"/>
      <c r="B1" s="195"/>
      <c r="C1" s="195"/>
      <c r="E1" s="197"/>
      <c r="M1" s="9" t="s">
        <v>521</v>
      </c>
    </row>
    <row r="2" spans="1:13" ht="12.75">
      <c r="A2" s="454"/>
      <c r="B2" s="195"/>
      <c r="C2" s="195"/>
      <c r="L2" s="25"/>
      <c r="M2" s="10"/>
    </row>
    <row r="3" spans="1:13" ht="12.75">
      <c r="A3" s="454"/>
      <c r="B3" s="195"/>
      <c r="C3" s="195"/>
      <c r="L3" s="25"/>
      <c r="M3" s="10" t="s">
        <v>531</v>
      </c>
    </row>
    <row r="4" spans="1:13" ht="12.75">
      <c r="A4" s="454"/>
      <c r="B4" s="195"/>
      <c r="C4" s="195"/>
      <c r="L4" s="25"/>
      <c r="M4" s="10" t="s">
        <v>25</v>
      </c>
    </row>
    <row r="5" spans="1:12" ht="12.75">
      <c r="A5" s="454"/>
      <c r="B5" s="195"/>
      <c r="C5" s="195"/>
      <c r="L5" s="25"/>
    </row>
    <row r="6" spans="1:17" ht="15" customHeight="1">
      <c r="A6" s="454"/>
      <c r="B6" s="465" t="s">
        <v>481</v>
      </c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</row>
    <row r="7" spans="1:17" ht="12.75">
      <c r="A7" s="454"/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</row>
    <row r="8" spans="1:16" ht="13.5" thickBot="1">
      <c r="A8" s="454"/>
      <c r="B8" s="195"/>
      <c r="C8" s="195"/>
      <c r="P8" s="159" t="s">
        <v>309</v>
      </c>
    </row>
    <row r="9" spans="1:17" ht="12.75">
      <c r="A9" s="466" t="s">
        <v>26</v>
      </c>
      <c r="B9" s="468" t="s">
        <v>310</v>
      </c>
      <c r="C9" s="468" t="s">
        <v>311</v>
      </c>
      <c r="D9" s="468" t="s">
        <v>312</v>
      </c>
      <c r="E9" s="468" t="s">
        <v>313</v>
      </c>
      <c r="F9" s="470" t="s">
        <v>314</v>
      </c>
      <c r="G9" s="471"/>
      <c r="H9" s="470" t="s">
        <v>315</v>
      </c>
      <c r="I9" s="472"/>
      <c r="J9" s="472"/>
      <c r="K9" s="472"/>
      <c r="L9" s="472"/>
      <c r="M9" s="472"/>
      <c r="N9" s="472"/>
      <c r="O9" s="472"/>
      <c r="P9" s="472"/>
      <c r="Q9" s="473"/>
    </row>
    <row r="10" spans="1:17" ht="12.75">
      <c r="A10" s="467"/>
      <c r="B10" s="469"/>
      <c r="C10" s="469"/>
      <c r="D10" s="469"/>
      <c r="E10" s="469"/>
      <c r="F10" s="469" t="s">
        <v>316</v>
      </c>
      <c r="G10" s="469" t="s">
        <v>317</v>
      </c>
      <c r="H10" s="474"/>
      <c r="I10" s="475"/>
      <c r="J10" s="475"/>
      <c r="K10" s="475"/>
      <c r="L10" s="475"/>
      <c r="M10" s="475"/>
      <c r="N10" s="475"/>
      <c r="O10" s="475"/>
      <c r="P10" s="475"/>
      <c r="Q10" s="476"/>
    </row>
    <row r="11" spans="1:17" ht="12.75">
      <c r="A11" s="467"/>
      <c r="B11" s="469"/>
      <c r="C11" s="469"/>
      <c r="D11" s="469"/>
      <c r="E11" s="469"/>
      <c r="F11" s="469"/>
      <c r="G11" s="469"/>
      <c r="H11" s="469" t="s">
        <v>318</v>
      </c>
      <c r="I11" s="469" t="s">
        <v>319</v>
      </c>
      <c r="J11" s="469"/>
      <c r="K11" s="469"/>
      <c r="L11" s="469"/>
      <c r="M11" s="469"/>
      <c r="N11" s="469"/>
      <c r="O11" s="469"/>
      <c r="P11" s="469"/>
      <c r="Q11" s="477"/>
    </row>
    <row r="12" spans="1:17" ht="12.75">
      <c r="A12" s="467"/>
      <c r="B12" s="469"/>
      <c r="C12" s="469"/>
      <c r="D12" s="469"/>
      <c r="E12" s="469"/>
      <c r="F12" s="469"/>
      <c r="G12" s="469"/>
      <c r="H12" s="469"/>
      <c r="I12" s="469" t="s">
        <v>316</v>
      </c>
      <c r="J12" s="469"/>
      <c r="K12" s="469"/>
      <c r="L12" s="469"/>
      <c r="M12" s="469" t="s">
        <v>317</v>
      </c>
      <c r="N12" s="469"/>
      <c r="O12" s="469"/>
      <c r="P12" s="469"/>
      <c r="Q12" s="477"/>
    </row>
    <row r="13" spans="1:17" ht="12.75">
      <c r="A13" s="467"/>
      <c r="B13" s="469"/>
      <c r="C13" s="469"/>
      <c r="D13" s="469"/>
      <c r="E13" s="469"/>
      <c r="F13" s="469"/>
      <c r="G13" s="469"/>
      <c r="H13" s="469"/>
      <c r="I13" s="469" t="s">
        <v>318</v>
      </c>
      <c r="J13" s="469" t="s">
        <v>320</v>
      </c>
      <c r="K13" s="469"/>
      <c r="L13" s="469"/>
      <c r="M13" s="469" t="s">
        <v>321</v>
      </c>
      <c r="N13" s="469" t="s">
        <v>320</v>
      </c>
      <c r="O13" s="469"/>
      <c r="P13" s="469"/>
      <c r="Q13" s="477"/>
    </row>
    <row r="14" spans="1:17" ht="42" customHeight="1">
      <c r="A14" s="467"/>
      <c r="B14" s="469"/>
      <c r="C14" s="469"/>
      <c r="D14" s="469"/>
      <c r="E14" s="469"/>
      <c r="F14" s="469"/>
      <c r="G14" s="469"/>
      <c r="H14" s="469"/>
      <c r="I14" s="469"/>
      <c r="J14" s="196" t="s">
        <v>322</v>
      </c>
      <c r="K14" s="196" t="s">
        <v>323</v>
      </c>
      <c r="L14" s="196" t="s">
        <v>236</v>
      </c>
      <c r="M14" s="469"/>
      <c r="N14" s="196" t="s">
        <v>324</v>
      </c>
      <c r="O14" s="196" t="s">
        <v>322</v>
      </c>
      <c r="P14" s="196" t="s">
        <v>325</v>
      </c>
      <c r="Q14" s="170" t="s">
        <v>236</v>
      </c>
    </row>
    <row r="15" spans="1:17" s="202" customFormat="1" ht="22.5" customHeight="1">
      <c r="A15" s="198"/>
      <c r="B15" s="199"/>
      <c r="C15" s="199"/>
      <c r="D15" s="199"/>
      <c r="E15" s="199" t="s">
        <v>326</v>
      </c>
      <c r="F15" s="199"/>
      <c r="G15" s="199"/>
      <c r="H15" s="199" t="s">
        <v>327</v>
      </c>
      <c r="I15" s="200" t="s">
        <v>328</v>
      </c>
      <c r="J15" s="199"/>
      <c r="K15" s="199"/>
      <c r="L15" s="199"/>
      <c r="M15" s="196" t="s">
        <v>329</v>
      </c>
      <c r="N15" s="199"/>
      <c r="O15" s="199"/>
      <c r="P15" s="199"/>
      <c r="Q15" s="201"/>
    </row>
    <row r="16" spans="1:17" ht="12.75">
      <c r="A16" s="198">
        <v>1</v>
      </c>
      <c r="B16" s="199">
        <v>2</v>
      </c>
      <c r="C16" s="199">
        <v>3</v>
      </c>
      <c r="D16" s="199">
        <v>4</v>
      </c>
      <c r="E16" s="199">
        <v>5</v>
      </c>
      <c r="F16" s="199">
        <v>6</v>
      </c>
      <c r="G16" s="199">
        <v>7</v>
      </c>
      <c r="H16" s="199">
        <v>8</v>
      </c>
      <c r="I16" s="199">
        <v>9</v>
      </c>
      <c r="J16" s="199">
        <v>10</v>
      </c>
      <c r="K16" s="199">
        <v>11</v>
      </c>
      <c r="L16" s="199">
        <v>12</v>
      </c>
      <c r="M16" s="199">
        <v>13</v>
      </c>
      <c r="N16" s="199">
        <v>14</v>
      </c>
      <c r="O16" s="199">
        <v>15</v>
      </c>
      <c r="P16" s="199">
        <v>16</v>
      </c>
      <c r="Q16" s="201">
        <v>17</v>
      </c>
    </row>
    <row r="17" spans="1:17" s="7" customFormat="1" ht="19.5" customHeight="1">
      <c r="A17" s="203"/>
      <c r="B17" s="204" t="s">
        <v>263</v>
      </c>
      <c r="C17" s="204"/>
      <c r="D17" s="204"/>
      <c r="E17" s="205">
        <f aca="true" t="shared" si="0" ref="E17:Q17">E18+E19+E20</f>
        <v>9303.71</v>
      </c>
      <c r="F17" s="205">
        <f t="shared" si="0"/>
        <v>2325.93</v>
      </c>
      <c r="G17" s="205">
        <f t="shared" si="0"/>
        <v>6977.78</v>
      </c>
      <c r="H17" s="205">
        <f t="shared" si="0"/>
        <v>9303.71</v>
      </c>
      <c r="I17" s="205">
        <f t="shared" si="0"/>
        <v>2325.93</v>
      </c>
      <c r="J17" s="205">
        <f t="shared" si="0"/>
        <v>0</v>
      </c>
      <c r="K17" s="205">
        <f t="shared" si="0"/>
        <v>0</v>
      </c>
      <c r="L17" s="205">
        <f t="shared" si="0"/>
        <v>2325.93</v>
      </c>
      <c r="M17" s="205">
        <f t="shared" si="0"/>
        <v>6977.78</v>
      </c>
      <c r="N17" s="205">
        <f t="shared" si="0"/>
        <v>0</v>
      </c>
      <c r="O17" s="205">
        <f t="shared" si="0"/>
        <v>0</v>
      </c>
      <c r="P17" s="205">
        <f t="shared" si="0"/>
        <v>0</v>
      </c>
      <c r="Q17" s="206">
        <f t="shared" si="0"/>
        <v>6977.78</v>
      </c>
    </row>
    <row r="18" spans="1:17" s="211" customFormat="1" ht="27">
      <c r="A18" s="207" t="s">
        <v>330</v>
      </c>
      <c r="B18" s="208" t="s">
        <v>331</v>
      </c>
      <c r="C18" s="209"/>
      <c r="D18" s="209"/>
      <c r="E18" s="210">
        <f aca="true" t="shared" si="1" ref="E18:Q18">E25+E30+E50+E55+E60</f>
        <v>3288.71</v>
      </c>
      <c r="F18" s="210">
        <f t="shared" si="1"/>
        <v>822.18</v>
      </c>
      <c r="G18" s="210">
        <f t="shared" si="1"/>
        <v>2466.5299999999997</v>
      </c>
      <c r="H18" s="210">
        <f t="shared" si="1"/>
        <v>3288.71</v>
      </c>
      <c r="I18" s="210">
        <f t="shared" si="1"/>
        <v>822.18</v>
      </c>
      <c r="J18" s="210">
        <f t="shared" si="1"/>
        <v>0</v>
      </c>
      <c r="K18" s="210">
        <f t="shared" si="1"/>
        <v>0</v>
      </c>
      <c r="L18" s="210">
        <f t="shared" si="1"/>
        <v>822.18</v>
      </c>
      <c r="M18" s="210">
        <f t="shared" si="1"/>
        <v>2466.5299999999997</v>
      </c>
      <c r="N18" s="210">
        <f t="shared" si="1"/>
        <v>0</v>
      </c>
      <c r="O18" s="210">
        <f t="shared" si="1"/>
        <v>0</v>
      </c>
      <c r="P18" s="210">
        <f t="shared" si="1"/>
        <v>0</v>
      </c>
      <c r="Q18" s="415">
        <f t="shared" si="1"/>
        <v>2466.5299999999997</v>
      </c>
    </row>
    <row r="19" spans="1:17" s="211" customFormat="1" ht="27">
      <c r="A19" s="212" t="s">
        <v>330</v>
      </c>
      <c r="B19" s="213" t="s">
        <v>332</v>
      </c>
      <c r="C19" s="214"/>
      <c r="D19" s="214"/>
      <c r="E19" s="215">
        <f aca="true" t="shared" si="2" ref="E19:Q19">E35+E40</f>
        <v>2167</v>
      </c>
      <c r="F19" s="215">
        <f t="shared" si="2"/>
        <v>541.75</v>
      </c>
      <c r="G19" s="215">
        <f t="shared" si="2"/>
        <v>1625.25</v>
      </c>
      <c r="H19" s="215">
        <f t="shared" si="2"/>
        <v>2167</v>
      </c>
      <c r="I19" s="215">
        <f t="shared" si="2"/>
        <v>541.75</v>
      </c>
      <c r="J19" s="215">
        <f t="shared" si="2"/>
        <v>0</v>
      </c>
      <c r="K19" s="215">
        <f t="shared" si="2"/>
        <v>0</v>
      </c>
      <c r="L19" s="215">
        <f t="shared" si="2"/>
        <v>541.75</v>
      </c>
      <c r="M19" s="215">
        <f t="shared" si="2"/>
        <v>1625.25</v>
      </c>
      <c r="N19" s="215">
        <f t="shared" si="2"/>
        <v>0</v>
      </c>
      <c r="O19" s="215">
        <f t="shared" si="2"/>
        <v>0</v>
      </c>
      <c r="P19" s="215">
        <f t="shared" si="2"/>
        <v>0</v>
      </c>
      <c r="Q19" s="416">
        <f t="shared" si="2"/>
        <v>1625.25</v>
      </c>
    </row>
    <row r="20" spans="1:17" s="211" customFormat="1" ht="27">
      <c r="A20" s="216" t="s">
        <v>330</v>
      </c>
      <c r="B20" s="217" t="s">
        <v>482</v>
      </c>
      <c r="C20" s="218"/>
      <c r="D20" s="218"/>
      <c r="E20" s="219">
        <f aca="true" t="shared" si="3" ref="E20:Q20">E45</f>
        <v>3848</v>
      </c>
      <c r="F20" s="219">
        <f t="shared" si="3"/>
        <v>962</v>
      </c>
      <c r="G20" s="219">
        <f t="shared" si="3"/>
        <v>2886</v>
      </c>
      <c r="H20" s="219">
        <f t="shared" si="3"/>
        <v>3848</v>
      </c>
      <c r="I20" s="219">
        <f t="shared" si="3"/>
        <v>962</v>
      </c>
      <c r="J20" s="219">
        <f t="shared" si="3"/>
        <v>0</v>
      </c>
      <c r="K20" s="219">
        <f t="shared" si="3"/>
        <v>0</v>
      </c>
      <c r="L20" s="219">
        <f t="shared" si="3"/>
        <v>962</v>
      </c>
      <c r="M20" s="219">
        <f t="shared" si="3"/>
        <v>2886</v>
      </c>
      <c r="N20" s="219">
        <f t="shared" si="3"/>
        <v>0</v>
      </c>
      <c r="O20" s="219">
        <f t="shared" si="3"/>
        <v>0</v>
      </c>
      <c r="P20" s="219">
        <f t="shared" si="3"/>
        <v>0</v>
      </c>
      <c r="Q20" s="417">
        <f t="shared" si="3"/>
        <v>2886</v>
      </c>
    </row>
    <row r="21" spans="1:97" ht="33.75">
      <c r="A21" s="455" t="s">
        <v>333</v>
      </c>
      <c r="B21" s="220" t="s">
        <v>334</v>
      </c>
      <c r="C21" s="221"/>
      <c r="D21" s="221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</row>
    <row r="22" spans="1:97" ht="22.5">
      <c r="A22" s="455"/>
      <c r="B22" s="220" t="s">
        <v>335</v>
      </c>
      <c r="C22" s="221"/>
      <c r="D22" s="221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</row>
    <row r="23" spans="1:97" ht="22.5">
      <c r="A23" s="455"/>
      <c r="B23" s="220" t="s">
        <v>336</v>
      </c>
      <c r="C23" s="221"/>
      <c r="D23" s="221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</row>
    <row r="24" spans="1:97" ht="45">
      <c r="A24" s="455"/>
      <c r="B24" s="220" t="s">
        <v>339</v>
      </c>
      <c r="C24" s="220">
        <v>312</v>
      </c>
      <c r="D24" s="196" t="s">
        <v>337</v>
      </c>
      <c r="E24" s="226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</row>
    <row r="25" spans="1:97" s="7" customFormat="1" ht="12.75">
      <c r="A25" s="455"/>
      <c r="B25" s="224">
        <v>2006</v>
      </c>
      <c r="C25" s="188"/>
      <c r="D25" s="188"/>
      <c r="E25" s="190">
        <f>F25+G25</f>
        <v>809.54</v>
      </c>
      <c r="F25" s="190">
        <v>202.39</v>
      </c>
      <c r="G25" s="190">
        <v>607.15</v>
      </c>
      <c r="H25" s="190">
        <f>I25+M25</f>
        <v>809.54</v>
      </c>
      <c r="I25" s="190">
        <f>SUM(J25:L25)</f>
        <v>202.39</v>
      </c>
      <c r="J25" s="190"/>
      <c r="K25" s="190"/>
      <c r="L25" s="230">
        <f>F25</f>
        <v>202.39</v>
      </c>
      <c r="M25" s="190">
        <f>SUM(N25:Q25)</f>
        <v>607.15</v>
      </c>
      <c r="N25" s="190"/>
      <c r="O25" s="190"/>
      <c r="P25" s="190"/>
      <c r="Q25" s="231">
        <f>G25</f>
        <v>607.15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</row>
    <row r="26" spans="1:97" ht="33.75">
      <c r="A26" s="456" t="s">
        <v>338</v>
      </c>
      <c r="B26" s="220" t="s">
        <v>334</v>
      </c>
      <c r="C26" s="221"/>
      <c r="D26" s="221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</row>
    <row r="27" spans="1:97" ht="22.5">
      <c r="A27" s="457"/>
      <c r="B27" s="220" t="s">
        <v>335</v>
      </c>
      <c r="C27" s="221"/>
      <c r="D27" s="221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</row>
    <row r="28" spans="1:97" ht="22.5">
      <c r="A28" s="457"/>
      <c r="B28" s="220" t="s">
        <v>336</v>
      </c>
      <c r="C28" s="221"/>
      <c r="D28" s="221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</row>
    <row r="29" spans="1:97" ht="56.25">
      <c r="A29" s="458"/>
      <c r="B29" s="220" t="s">
        <v>341</v>
      </c>
      <c r="C29" s="221">
        <v>312</v>
      </c>
      <c r="D29" s="196" t="s">
        <v>337</v>
      </c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</row>
    <row r="30" spans="1:97" s="7" customFormat="1" ht="12.75">
      <c r="A30" s="227"/>
      <c r="B30" s="228">
        <v>2006</v>
      </c>
      <c r="C30" s="188"/>
      <c r="D30" s="188"/>
      <c r="E30" s="190">
        <f>F30+G30</f>
        <v>617.16</v>
      </c>
      <c r="F30" s="190">
        <v>154.29</v>
      </c>
      <c r="G30" s="190">
        <v>462.87</v>
      </c>
      <c r="H30" s="190">
        <f>I30+M30</f>
        <v>617.16</v>
      </c>
      <c r="I30" s="190">
        <f>SUM(J30:L30)</f>
        <v>154.29</v>
      </c>
      <c r="J30" s="190"/>
      <c r="K30" s="190"/>
      <c r="L30" s="230">
        <f>F30</f>
        <v>154.29</v>
      </c>
      <c r="M30" s="190">
        <f>SUM(N30:Q30)</f>
        <v>462.87</v>
      </c>
      <c r="N30" s="190"/>
      <c r="O30" s="190"/>
      <c r="P30" s="190"/>
      <c r="Q30" s="231">
        <f>G30</f>
        <v>462.87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</row>
    <row r="31" spans="1:97" ht="33.75">
      <c r="A31" s="462" t="s">
        <v>340</v>
      </c>
      <c r="B31" s="220" t="s">
        <v>334</v>
      </c>
      <c r="C31" s="165"/>
      <c r="D31" s="221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</row>
    <row r="32" spans="1:97" ht="22.5">
      <c r="A32" s="463"/>
      <c r="B32" s="229" t="s">
        <v>335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</row>
    <row r="33" spans="1:97" ht="22.5">
      <c r="A33" s="463"/>
      <c r="B33" s="220" t="s">
        <v>336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</row>
    <row r="34" spans="1:97" ht="56.25">
      <c r="A34" s="463"/>
      <c r="B34" s="220" t="s">
        <v>343</v>
      </c>
      <c r="C34" s="221">
        <v>312</v>
      </c>
      <c r="D34" s="196" t="s">
        <v>337</v>
      </c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</row>
    <row r="35" spans="1:97" s="7" customFormat="1" ht="12.75">
      <c r="A35" s="464"/>
      <c r="B35" s="188">
        <v>2007</v>
      </c>
      <c r="C35" s="188"/>
      <c r="D35" s="188"/>
      <c r="E35" s="190">
        <f>F35+G35</f>
        <v>639</v>
      </c>
      <c r="F35" s="230">
        <v>159.75</v>
      </c>
      <c r="G35" s="230">
        <v>479.25</v>
      </c>
      <c r="H35" s="230">
        <f>I35+M35</f>
        <v>639</v>
      </c>
      <c r="I35" s="230">
        <f>SUM(J35:L35)</f>
        <v>159.75</v>
      </c>
      <c r="J35" s="230"/>
      <c r="K35" s="230"/>
      <c r="L35" s="230">
        <f>F35</f>
        <v>159.75</v>
      </c>
      <c r="M35" s="230">
        <f>SUM(N35:Q35)</f>
        <v>479.25</v>
      </c>
      <c r="N35" s="230"/>
      <c r="O35" s="230"/>
      <c r="P35" s="230"/>
      <c r="Q35" s="231">
        <f>G35</f>
        <v>479.25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</row>
    <row r="36" spans="1:97" ht="33.75">
      <c r="A36" s="456" t="s">
        <v>342</v>
      </c>
      <c r="B36" s="220" t="s">
        <v>334</v>
      </c>
      <c r="C36" s="221"/>
      <c r="D36" s="22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3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</row>
    <row r="37" spans="1:97" ht="22.5">
      <c r="A37" s="457"/>
      <c r="B37" s="229" t="s">
        <v>335</v>
      </c>
      <c r="C37" s="221"/>
      <c r="D37" s="221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3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</row>
    <row r="38" spans="1:97" ht="22.5">
      <c r="A38" s="457"/>
      <c r="B38" s="220" t="s">
        <v>336</v>
      </c>
      <c r="C38" s="221"/>
      <c r="D38" s="221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</row>
    <row r="39" spans="1:97" ht="45">
      <c r="A39" s="457"/>
      <c r="B39" s="220" t="s">
        <v>345</v>
      </c>
      <c r="C39" s="221">
        <v>312</v>
      </c>
      <c r="D39" s="196" t="s">
        <v>337</v>
      </c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</row>
    <row r="40" spans="1:97" s="7" customFormat="1" ht="12.75">
      <c r="A40" s="458"/>
      <c r="B40" s="188">
        <v>2007</v>
      </c>
      <c r="C40" s="188"/>
      <c r="D40" s="188"/>
      <c r="E40" s="190">
        <f>F40+G40</f>
        <v>1528</v>
      </c>
      <c r="F40" s="230">
        <v>382</v>
      </c>
      <c r="G40" s="230">
        <v>1146</v>
      </c>
      <c r="H40" s="230">
        <f>I40+M40</f>
        <v>1528</v>
      </c>
      <c r="I40" s="230">
        <f>SUM(J40:L40)</f>
        <v>382</v>
      </c>
      <c r="J40" s="230"/>
      <c r="K40" s="230"/>
      <c r="L40" s="230">
        <f>F40</f>
        <v>382</v>
      </c>
      <c r="M40" s="230">
        <f>SUM(N40:Q40)</f>
        <v>1146</v>
      </c>
      <c r="N40" s="230"/>
      <c r="O40" s="230"/>
      <c r="P40" s="230"/>
      <c r="Q40" s="231">
        <f>G40</f>
        <v>1146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</row>
    <row r="41" spans="1:97" ht="33.75">
      <c r="A41" s="456" t="s">
        <v>344</v>
      </c>
      <c r="B41" s="220" t="s">
        <v>334</v>
      </c>
      <c r="C41" s="221"/>
      <c r="D41" s="221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</row>
    <row r="42" spans="1:97" ht="22.5">
      <c r="A42" s="457"/>
      <c r="B42" s="229" t="s">
        <v>335</v>
      </c>
      <c r="C42" s="221"/>
      <c r="D42" s="221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</row>
    <row r="43" spans="1:97" ht="22.5">
      <c r="A43" s="457"/>
      <c r="B43" s="220" t="s">
        <v>336</v>
      </c>
      <c r="C43" s="187"/>
      <c r="D43" s="221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</row>
    <row r="44" spans="1:97" ht="67.5">
      <c r="A44" s="458"/>
      <c r="B44" s="220" t="s">
        <v>522</v>
      </c>
      <c r="C44" s="221">
        <v>312</v>
      </c>
      <c r="D44" s="220" t="s">
        <v>359</v>
      </c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</row>
    <row r="45" spans="1:97" ht="12.75">
      <c r="A45" s="234"/>
      <c r="B45" s="188">
        <v>2008</v>
      </c>
      <c r="C45" s="221"/>
      <c r="D45" s="221"/>
      <c r="E45" s="190">
        <f>F45+G45</f>
        <v>3848</v>
      </c>
      <c r="F45" s="230">
        <v>962</v>
      </c>
      <c r="G45" s="230">
        <v>2886</v>
      </c>
      <c r="H45" s="230">
        <f>E45</f>
        <v>3848</v>
      </c>
      <c r="I45" s="230">
        <f>SUM(J45:L45)</f>
        <v>962</v>
      </c>
      <c r="J45" s="230"/>
      <c r="K45" s="230"/>
      <c r="L45" s="230">
        <f>F45</f>
        <v>962</v>
      </c>
      <c r="M45" s="230">
        <f>SUM(N45:Q45)</f>
        <v>2886</v>
      </c>
      <c r="N45" s="230"/>
      <c r="O45" s="230"/>
      <c r="P45" s="230"/>
      <c r="Q45" s="231">
        <f>G45</f>
        <v>2886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</row>
    <row r="46" spans="1:97" ht="33.75">
      <c r="A46" s="459" t="s">
        <v>346</v>
      </c>
      <c r="B46" s="220" t="s">
        <v>334</v>
      </c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</row>
    <row r="47" spans="1:97" ht="22.5">
      <c r="A47" s="460"/>
      <c r="B47" s="229" t="s">
        <v>335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</row>
    <row r="48" spans="1:97" ht="22.5">
      <c r="A48" s="460"/>
      <c r="B48" s="220" t="s">
        <v>336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</row>
    <row r="49" spans="1:97" ht="56.25">
      <c r="A49" s="460"/>
      <c r="B49" s="220" t="s">
        <v>349</v>
      </c>
      <c r="C49" s="221">
        <v>332</v>
      </c>
      <c r="D49" s="220" t="s">
        <v>350</v>
      </c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</row>
    <row r="50" spans="1:97" ht="12.75">
      <c r="A50" s="461"/>
      <c r="B50" s="188">
        <v>2006</v>
      </c>
      <c r="C50" s="221"/>
      <c r="D50" s="221"/>
      <c r="E50" s="190">
        <f>F50+G50</f>
        <v>432.01</v>
      </c>
      <c r="F50" s="190">
        <v>108</v>
      </c>
      <c r="G50" s="190">
        <v>324.01</v>
      </c>
      <c r="H50" s="190">
        <f>I50+M50</f>
        <v>432.01</v>
      </c>
      <c r="I50" s="230">
        <f>SUM(J50:L50)</f>
        <v>108</v>
      </c>
      <c r="J50" s="230"/>
      <c r="K50" s="230"/>
      <c r="L50" s="230">
        <f>F50</f>
        <v>108</v>
      </c>
      <c r="M50" s="230">
        <f>SUM(N50:Q50)</f>
        <v>324.01</v>
      </c>
      <c r="N50" s="230"/>
      <c r="O50" s="230"/>
      <c r="P50" s="230"/>
      <c r="Q50" s="231">
        <f>G50</f>
        <v>324.01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</row>
    <row r="51" spans="1:97" ht="33.75">
      <c r="A51" s="459" t="s">
        <v>347</v>
      </c>
      <c r="B51" s="220" t="s">
        <v>334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</row>
    <row r="52" spans="1:97" ht="22.5">
      <c r="A52" s="460"/>
      <c r="B52" s="229" t="s">
        <v>335</v>
      </c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</row>
    <row r="53" spans="1:97" ht="33.75">
      <c r="A53" s="460"/>
      <c r="B53" s="220" t="s">
        <v>351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</row>
    <row r="54" spans="1:97" ht="56.25">
      <c r="A54" s="460"/>
      <c r="B54" s="220" t="s">
        <v>352</v>
      </c>
      <c r="C54" s="221">
        <v>341</v>
      </c>
      <c r="D54" s="220" t="s">
        <v>353</v>
      </c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</row>
    <row r="55" spans="1:97" ht="12.75">
      <c r="A55" s="461"/>
      <c r="B55" s="188">
        <v>2006</v>
      </c>
      <c r="C55" s="221"/>
      <c r="D55" s="221"/>
      <c r="E55" s="190">
        <f>F55+G55</f>
        <v>230</v>
      </c>
      <c r="F55" s="190">
        <v>57.5</v>
      </c>
      <c r="G55" s="190">
        <v>172.5</v>
      </c>
      <c r="H55" s="190">
        <f>I55+M55</f>
        <v>230</v>
      </c>
      <c r="I55" s="230">
        <f>SUM(J55:L55)</f>
        <v>57.5</v>
      </c>
      <c r="J55" s="230"/>
      <c r="K55" s="230"/>
      <c r="L55" s="230">
        <f>F55</f>
        <v>57.5</v>
      </c>
      <c r="M55" s="230">
        <f>SUM(N55:Q55)</f>
        <v>172.5</v>
      </c>
      <c r="N55" s="230"/>
      <c r="O55" s="230"/>
      <c r="P55" s="230"/>
      <c r="Q55" s="231">
        <f>G55</f>
        <v>172.5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</row>
    <row r="56" spans="1:97" ht="22.5">
      <c r="A56" s="451" t="s">
        <v>348</v>
      </c>
      <c r="B56" s="235" t="s">
        <v>354</v>
      </c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7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</row>
    <row r="57" spans="1:97" ht="22.5">
      <c r="A57" s="452"/>
      <c r="B57" s="238" t="s">
        <v>355</v>
      </c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7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</row>
    <row r="58" spans="1:97" ht="67.5">
      <c r="A58" s="452"/>
      <c r="B58" s="235" t="s">
        <v>356</v>
      </c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7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</row>
    <row r="59" spans="1:97" ht="37.5" customHeight="1">
      <c r="A59" s="452"/>
      <c r="B59" s="235" t="s">
        <v>357</v>
      </c>
      <c r="C59" s="236">
        <v>1313</v>
      </c>
      <c r="D59" s="235" t="s">
        <v>358</v>
      </c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</row>
    <row r="60" spans="1:97" ht="12.75">
      <c r="A60" s="453"/>
      <c r="B60" s="239">
        <v>2006</v>
      </c>
      <c r="C60" s="236"/>
      <c r="D60" s="236"/>
      <c r="E60" s="409">
        <f>F60+G60</f>
        <v>1200</v>
      </c>
      <c r="F60" s="409">
        <v>300</v>
      </c>
      <c r="G60" s="409">
        <v>900</v>
      </c>
      <c r="H60" s="409">
        <f>I60+M60</f>
        <v>1200</v>
      </c>
      <c r="I60" s="230">
        <f>SUM(J60:L60)</f>
        <v>300</v>
      </c>
      <c r="J60" s="240"/>
      <c r="K60" s="240"/>
      <c r="L60" s="230">
        <f>F60</f>
        <v>300</v>
      </c>
      <c r="M60" s="230">
        <f>SUM(N60:Q60)</f>
        <v>900</v>
      </c>
      <c r="N60" s="240"/>
      <c r="O60" s="240"/>
      <c r="P60" s="240"/>
      <c r="Q60" s="231">
        <f>G60</f>
        <v>900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</row>
    <row r="61" spans="1:17" ht="12.75">
      <c r="A61" s="241"/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</row>
    <row r="62" spans="1:17" ht="12.75">
      <c r="A62" s="241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</row>
  </sheetData>
  <mergeCells count="28">
    <mergeCell ref="H10:Q10"/>
    <mergeCell ref="H11:H14"/>
    <mergeCell ref="I11:Q11"/>
    <mergeCell ref="I12:L12"/>
    <mergeCell ref="M12:Q12"/>
    <mergeCell ref="I13:I14"/>
    <mergeCell ref="J13:L13"/>
    <mergeCell ref="M13:M14"/>
    <mergeCell ref="N13:Q13"/>
    <mergeCell ref="B6:Q7"/>
    <mergeCell ref="A9:A14"/>
    <mergeCell ref="B9:B14"/>
    <mergeCell ref="C9:C14"/>
    <mergeCell ref="D9:D14"/>
    <mergeCell ref="E9:E14"/>
    <mergeCell ref="F9:G9"/>
    <mergeCell ref="H9:Q9"/>
    <mergeCell ref="F10:F14"/>
    <mergeCell ref="G10:G14"/>
    <mergeCell ref="A56:A60"/>
    <mergeCell ref="A1:A8"/>
    <mergeCell ref="A21:A25"/>
    <mergeCell ref="A26:A29"/>
    <mergeCell ref="A46:A50"/>
    <mergeCell ref="A51:A55"/>
    <mergeCell ref="A31:A35"/>
    <mergeCell ref="A36:A40"/>
    <mergeCell ref="A41:A44"/>
  </mergeCells>
  <printOptions horizontalCentered="1"/>
  <pageMargins left="0.3937007874015748" right="0.3937007874015748" top="0.42" bottom="0.46" header="0.35" footer="0.22"/>
  <pageSetup firstPageNumber="23" useFirstPageNumber="1" horizontalDpi="600" verticalDpi="600" orientation="landscape" paperSize="9" r:id="rId1"/>
  <headerFooter alignWithMargins="0">
    <oddFooter>&amp;C&amp;P</oddFooter>
  </headerFooter>
  <rowBreaks count="3" manualBreakCount="3">
    <brk id="25" max="255" man="1"/>
    <brk id="40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zoomScale="90" zoomScaleNormal="90" workbookViewId="0" topLeftCell="A88">
      <selection activeCell="E4" sqref="E4"/>
    </sheetView>
  </sheetViews>
  <sheetFormatPr defaultColWidth="9.00390625" defaultRowHeight="12.75"/>
  <cols>
    <col min="1" max="1" width="4.625" style="36" customWidth="1"/>
    <col min="2" max="2" width="5.625" style="37" customWidth="1"/>
    <col min="3" max="3" width="4.75390625" style="37" customWidth="1"/>
    <col min="4" max="4" width="51.625" style="25" customWidth="1"/>
    <col min="5" max="5" width="13.625" style="25" customWidth="1"/>
    <col min="6" max="6" width="13.625" style="38" customWidth="1"/>
    <col min="7" max="16384" width="9.125" style="25" customWidth="1"/>
  </cols>
  <sheetData>
    <row r="1" ht="11.25" customHeight="1">
      <c r="E1" s="9" t="s">
        <v>73</v>
      </c>
    </row>
    <row r="2" ht="11.25" customHeight="1">
      <c r="E2" s="10"/>
    </row>
    <row r="3" ht="11.25" customHeight="1">
      <c r="E3" s="10" t="s">
        <v>531</v>
      </c>
    </row>
    <row r="4" ht="11.25" customHeight="1">
      <c r="E4" s="10" t="s">
        <v>25</v>
      </c>
    </row>
    <row r="5" ht="11.25" customHeight="1">
      <c r="E5" s="10"/>
    </row>
    <row r="6" spans="1:6" s="7" customFormat="1" ht="16.5" customHeight="1">
      <c r="A6" s="425" t="s">
        <v>109</v>
      </c>
      <c r="B6" s="425"/>
      <c r="C6" s="425"/>
      <c r="D6" s="425"/>
      <c r="E6" s="425"/>
      <c r="F6" s="425"/>
    </row>
    <row r="7" spans="1:6" s="7" customFormat="1" ht="16.5" customHeight="1">
      <c r="A7" s="425" t="s">
        <v>110</v>
      </c>
      <c r="B7" s="425"/>
      <c r="C7" s="425"/>
      <c r="D7" s="425"/>
      <c r="E7" s="425"/>
      <c r="F7" s="425"/>
    </row>
    <row r="8" spans="1:6" s="7" customFormat="1" ht="16.5" customHeight="1">
      <c r="A8" s="425" t="s">
        <v>111</v>
      </c>
      <c r="B8" s="425"/>
      <c r="C8" s="425"/>
      <c r="D8" s="425"/>
      <c r="E8" s="425"/>
      <c r="F8" s="425"/>
    </row>
    <row r="9" ht="13.5" customHeight="1">
      <c r="A9" s="40"/>
    </row>
    <row r="10" spans="1:6" ht="13.5" customHeight="1" thickBot="1">
      <c r="A10" s="41"/>
      <c r="B10" s="42"/>
      <c r="C10" s="43"/>
      <c r="D10" s="44"/>
      <c r="E10" s="45"/>
      <c r="F10" s="46"/>
    </row>
    <row r="11" spans="1:6" ht="13.5" customHeight="1" thickBot="1">
      <c r="A11" s="426" t="s">
        <v>74</v>
      </c>
      <c r="B11" s="427"/>
      <c r="C11" s="428"/>
      <c r="D11" s="28" t="s">
        <v>28</v>
      </c>
      <c r="E11" s="26" t="s">
        <v>75</v>
      </c>
      <c r="F11" s="18" t="s">
        <v>76</v>
      </c>
    </row>
    <row r="12" spans="1:6" s="48" customFormat="1" ht="19.5" customHeight="1" thickBot="1">
      <c r="A12" s="47" t="s">
        <v>77</v>
      </c>
      <c r="B12" s="43" t="s">
        <v>78</v>
      </c>
      <c r="C12" s="47" t="s">
        <v>79</v>
      </c>
      <c r="D12" s="31"/>
      <c r="E12" s="30"/>
      <c r="F12" s="19"/>
    </row>
    <row r="13" spans="1:6" s="7" customFormat="1" ht="18" customHeight="1" thickBot="1">
      <c r="A13" s="101" t="s">
        <v>9</v>
      </c>
      <c r="B13" s="365"/>
      <c r="C13" s="101"/>
      <c r="D13" s="75" t="s">
        <v>10</v>
      </c>
      <c r="E13" s="76">
        <f>E14</f>
        <v>35000</v>
      </c>
      <c r="F13" s="76">
        <f>F14</f>
        <v>35000</v>
      </c>
    </row>
    <row r="14" spans="1:6" ht="13.5" customHeight="1">
      <c r="A14" s="49"/>
      <c r="B14" s="50" t="s">
        <v>80</v>
      </c>
      <c r="C14" s="51"/>
      <c r="D14" s="78" t="s">
        <v>81</v>
      </c>
      <c r="E14" s="96">
        <f>E18</f>
        <v>35000</v>
      </c>
      <c r="F14" s="96">
        <f>F15</f>
        <v>35000</v>
      </c>
    </row>
    <row r="15" spans="1:6" ht="12" customHeight="1">
      <c r="A15" s="27"/>
      <c r="B15" s="52"/>
      <c r="C15" s="27"/>
      <c r="D15" s="79" t="s">
        <v>82</v>
      </c>
      <c r="E15" s="80"/>
      <c r="F15" s="80">
        <v>35000</v>
      </c>
    </row>
    <row r="16" spans="1:6" ht="12" customHeight="1">
      <c r="A16" s="27"/>
      <c r="B16" s="52"/>
      <c r="C16" s="27"/>
      <c r="D16" s="79" t="s">
        <v>31</v>
      </c>
      <c r="E16" s="80"/>
      <c r="F16" s="80"/>
    </row>
    <row r="17" spans="1:6" ht="12" customHeight="1">
      <c r="A17" s="27"/>
      <c r="B17" s="52"/>
      <c r="C17" s="27"/>
      <c r="D17" s="79" t="s">
        <v>116</v>
      </c>
      <c r="E17" s="80"/>
      <c r="F17" s="80">
        <v>0</v>
      </c>
    </row>
    <row r="18" spans="1:6" ht="12" customHeight="1">
      <c r="A18" s="53"/>
      <c r="B18" s="54"/>
      <c r="C18" s="55" t="s">
        <v>83</v>
      </c>
      <c r="D18" s="79" t="s">
        <v>112</v>
      </c>
      <c r="E18" s="80">
        <v>35000</v>
      </c>
      <c r="F18" s="80"/>
    </row>
    <row r="19" spans="1:6" ht="12" customHeight="1">
      <c r="A19" s="53"/>
      <c r="B19" s="54"/>
      <c r="C19" s="55"/>
      <c r="D19" s="79" t="s">
        <v>113</v>
      </c>
      <c r="E19" s="80"/>
      <c r="F19" s="80"/>
    </row>
    <row r="20" spans="1:6" ht="12" customHeight="1">
      <c r="A20" s="53"/>
      <c r="B20" s="54"/>
      <c r="C20" s="55"/>
      <c r="D20" s="79" t="s">
        <v>114</v>
      </c>
      <c r="E20" s="80"/>
      <c r="F20" s="80"/>
    </row>
    <row r="21" spans="1:6" s="48" customFormat="1" ht="12" customHeight="1" thickBot="1">
      <c r="A21" s="53"/>
      <c r="B21" s="54"/>
      <c r="C21" s="55"/>
      <c r="D21" s="33"/>
      <c r="E21" s="80"/>
      <c r="F21" s="80"/>
    </row>
    <row r="22" spans="1:6" s="7" customFormat="1" ht="18" customHeight="1" thickBot="1">
      <c r="A22" s="101" t="s">
        <v>3</v>
      </c>
      <c r="B22" s="365"/>
      <c r="C22" s="101"/>
      <c r="D22" s="75" t="s">
        <v>20</v>
      </c>
      <c r="E22" s="76">
        <f>E23</f>
        <v>19000</v>
      </c>
      <c r="F22" s="76">
        <f>F23</f>
        <v>19000</v>
      </c>
    </row>
    <row r="23" spans="1:6" s="7" customFormat="1" ht="13.5" customHeight="1">
      <c r="A23" s="49"/>
      <c r="B23" s="50" t="s">
        <v>84</v>
      </c>
      <c r="C23" s="51"/>
      <c r="D23" s="361" t="s">
        <v>85</v>
      </c>
      <c r="E23" s="363">
        <f>E27</f>
        <v>19000</v>
      </c>
      <c r="F23" s="363">
        <f>F24</f>
        <v>19000</v>
      </c>
    </row>
    <row r="24" spans="1:6" s="7" customFormat="1" ht="12" customHeight="1">
      <c r="A24" s="49"/>
      <c r="B24" s="50"/>
      <c r="C24" s="51"/>
      <c r="D24" s="362" t="s">
        <v>82</v>
      </c>
      <c r="E24" s="364"/>
      <c r="F24" s="364">
        <v>19000</v>
      </c>
    </row>
    <row r="25" spans="1:6" s="7" customFormat="1" ht="12" customHeight="1">
      <c r="A25" s="49"/>
      <c r="B25" s="50"/>
      <c r="C25" s="51"/>
      <c r="D25" s="362" t="s">
        <v>31</v>
      </c>
      <c r="E25" s="364"/>
      <c r="F25" s="364"/>
    </row>
    <row r="26" spans="1:6" s="7" customFormat="1" ht="12" customHeight="1">
      <c r="A26" s="49"/>
      <c r="B26" s="50"/>
      <c r="C26" s="51"/>
      <c r="D26" s="362" t="s">
        <v>116</v>
      </c>
      <c r="E26" s="364"/>
      <c r="F26" s="364">
        <v>0</v>
      </c>
    </row>
    <row r="27" spans="1:6" s="7" customFormat="1" ht="12" customHeight="1">
      <c r="A27" s="53"/>
      <c r="B27" s="54"/>
      <c r="C27" s="55" t="s">
        <v>83</v>
      </c>
      <c r="D27" s="362" t="s">
        <v>112</v>
      </c>
      <c r="E27" s="364">
        <v>19000</v>
      </c>
      <c r="F27" s="364"/>
    </row>
    <row r="28" spans="1:6" s="7" customFormat="1" ht="12" customHeight="1">
      <c r="A28" s="53"/>
      <c r="B28" s="54"/>
      <c r="C28" s="55"/>
      <c r="D28" s="362" t="s">
        <v>113</v>
      </c>
      <c r="E28" s="364"/>
      <c r="F28" s="364"/>
    </row>
    <row r="29" spans="1:6" ht="12" customHeight="1">
      <c r="A29" s="53"/>
      <c r="B29" s="54"/>
      <c r="C29" s="55"/>
      <c r="D29" s="362" t="s">
        <v>114</v>
      </c>
      <c r="E29" s="364"/>
      <c r="F29" s="364"/>
    </row>
    <row r="30" spans="1:6" ht="12" customHeight="1" thickBot="1">
      <c r="A30" s="53"/>
      <c r="B30" s="54"/>
      <c r="C30" s="55"/>
      <c r="D30" s="362"/>
      <c r="E30" s="364"/>
      <c r="F30" s="364"/>
    </row>
    <row r="31" spans="1:6" s="7" customFormat="1" ht="18" customHeight="1" thickBot="1">
      <c r="A31" s="101" t="s">
        <v>11</v>
      </c>
      <c r="B31" s="365"/>
      <c r="C31" s="101"/>
      <c r="D31" s="75" t="s">
        <v>12</v>
      </c>
      <c r="E31" s="76">
        <f>E32+E39+E46+E53</f>
        <v>456500</v>
      </c>
      <c r="F31" s="76">
        <f>F32+F39+F46+F53</f>
        <v>456500</v>
      </c>
    </row>
    <row r="32" spans="1:6" ht="13.5" customHeight="1">
      <c r="A32" s="49"/>
      <c r="B32" s="50" t="s">
        <v>86</v>
      </c>
      <c r="C32" s="51"/>
      <c r="D32" s="78" t="s">
        <v>87</v>
      </c>
      <c r="E32" s="96">
        <f>E36</f>
        <v>127000</v>
      </c>
      <c r="F32" s="96">
        <f>F33</f>
        <v>127000</v>
      </c>
    </row>
    <row r="33" spans="1:6" ht="13.5" customHeight="1">
      <c r="A33" s="49"/>
      <c r="B33" s="50"/>
      <c r="C33" s="51"/>
      <c r="D33" s="79" t="s">
        <v>82</v>
      </c>
      <c r="E33" s="80"/>
      <c r="F33" s="80">
        <v>127000</v>
      </c>
    </row>
    <row r="34" spans="1:6" ht="13.5" customHeight="1">
      <c r="A34" s="49"/>
      <c r="B34" s="50"/>
      <c r="C34" s="51"/>
      <c r="D34" s="79" t="s">
        <v>31</v>
      </c>
      <c r="E34" s="80"/>
      <c r="F34" s="80"/>
    </row>
    <row r="35" spans="1:6" ht="13.5" customHeight="1">
      <c r="A35" s="49"/>
      <c r="B35" s="50"/>
      <c r="C35" s="51"/>
      <c r="D35" s="79" t="s">
        <v>116</v>
      </c>
      <c r="E35" s="80"/>
      <c r="F35" s="80">
        <v>127000</v>
      </c>
    </row>
    <row r="36" spans="1:6" s="7" customFormat="1" ht="13.5" customHeight="1">
      <c r="A36" s="49"/>
      <c r="B36" s="50"/>
      <c r="C36" s="55" t="s">
        <v>83</v>
      </c>
      <c r="D36" s="79" t="s">
        <v>112</v>
      </c>
      <c r="E36" s="80">
        <v>127000</v>
      </c>
      <c r="F36" s="80"/>
    </row>
    <row r="37" spans="1:6" ht="13.5" customHeight="1">
      <c r="A37" s="49"/>
      <c r="B37" s="50"/>
      <c r="C37" s="55"/>
      <c r="D37" s="79" t="s">
        <v>113</v>
      </c>
      <c r="E37" s="96"/>
      <c r="F37" s="96"/>
    </row>
    <row r="38" spans="1:6" ht="13.5" customHeight="1">
      <c r="A38" s="49"/>
      <c r="B38" s="50"/>
      <c r="C38" s="55"/>
      <c r="D38" s="79" t="s">
        <v>114</v>
      </c>
      <c r="E38" s="96"/>
      <c r="F38" s="96"/>
    </row>
    <row r="39" spans="1:6" ht="13.5" customHeight="1">
      <c r="A39" s="12"/>
      <c r="B39" s="50" t="s">
        <v>88</v>
      </c>
      <c r="C39" s="12"/>
      <c r="D39" s="78" t="s">
        <v>89</v>
      </c>
      <c r="E39" s="96">
        <f>E43</f>
        <v>103000</v>
      </c>
      <c r="F39" s="96">
        <f>F40</f>
        <v>103000</v>
      </c>
    </row>
    <row r="40" spans="1:6" ht="13.5" customHeight="1">
      <c r="A40" s="12"/>
      <c r="B40" s="50"/>
      <c r="C40" s="27"/>
      <c r="D40" s="79" t="s">
        <v>82</v>
      </c>
      <c r="E40" s="80"/>
      <c r="F40" s="80">
        <v>103000</v>
      </c>
    </row>
    <row r="41" spans="1:6" ht="13.5" customHeight="1">
      <c r="A41" s="12"/>
      <c r="B41" s="50"/>
      <c r="C41" s="27"/>
      <c r="D41" s="79" t="s">
        <v>31</v>
      </c>
      <c r="E41" s="80"/>
      <c r="F41" s="80"/>
    </row>
    <row r="42" spans="1:6" ht="13.5" customHeight="1">
      <c r="A42" s="27"/>
      <c r="B42" s="54"/>
      <c r="C42" s="27"/>
      <c r="D42" s="79" t="s">
        <v>116</v>
      </c>
      <c r="E42" s="80"/>
      <c r="F42" s="80">
        <v>0</v>
      </c>
    </row>
    <row r="43" spans="1:6" s="7" customFormat="1" ht="13.5" customHeight="1">
      <c r="A43" s="53"/>
      <c r="B43" s="54"/>
      <c r="C43" s="55" t="s">
        <v>83</v>
      </c>
      <c r="D43" s="79" t="s">
        <v>112</v>
      </c>
      <c r="E43" s="80">
        <v>103000</v>
      </c>
      <c r="F43" s="80"/>
    </row>
    <row r="44" spans="1:6" ht="13.5" customHeight="1">
      <c r="A44" s="53"/>
      <c r="B44" s="54"/>
      <c r="C44" s="55"/>
      <c r="D44" s="79" t="s">
        <v>113</v>
      </c>
      <c r="E44" s="80"/>
      <c r="F44" s="80"/>
    </row>
    <row r="45" spans="1:6" ht="13.5" customHeight="1">
      <c r="A45" s="53"/>
      <c r="B45" s="54"/>
      <c r="C45" s="55"/>
      <c r="D45" s="79" t="s">
        <v>114</v>
      </c>
      <c r="E45" s="80"/>
      <c r="F45" s="80"/>
    </row>
    <row r="46" spans="1:6" ht="13.5" customHeight="1">
      <c r="A46" s="49"/>
      <c r="B46" s="50" t="s">
        <v>90</v>
      </c>
      <c r="C46" s="51"/>
      <c r="D46" s="78" t="s">
        <v>91</v>
      </c>
      <c r="E46" s="96">
        <f>E50</f>
        <v>26000</v>
      </c>
      <c r="F46" s="96">
        <f>F47</f>
        <v>26000</v>
      </c>
    </row>
    <row r="47" spans="1:6" ht="13.5" customHeight="1">
      <c r="A47" s="49"/>
      <c r="B47" s="50"/>
      <c r="C47" s="55"/>
      <c r="D47" s="79" t="s">
        <v>82</v>
      </c>
      <c r="E47" s="80"/>
      <c r="F47" s="80">
        <v>26000</v>
      </c>
    </row>
    <row r="48" spans="1:6" ht="13.5" customHeight="1">
      <c r="A48" s="49"/>
      <c r="B48" s="50"/>
      <c r="C48" s="55"/>
      <c r="D48" s="79" t="s">
        <v>31</v>
      </c>
      <c r="E48" s="80"/>
      <c r="F48" s="80"/>
    </row>
    <row r="49" spans="1:6" ht="13.5" customHeight="1">
      <c r="A49" s="49"/>
      <c r="B49" s="50"/>
      <c r="C49" s="55"/>
      <c r="D49" s="79" t="s">
        <v>116</v>
      </c>
      <c r="E49" s="80"/>
      <c r="F49" s="80">
        <v>0</v>
      </c>
    </row>
    <row r="50" spans="1:6" ht="13.5" customHeight="1">
      <c r="A50" s="53"/>
      <c r="B50" s="54"/>
      <c r="C50" s="55" t="s">
        <v>83</v>
      </c>
      <c r="D50" s="79" t="s">
        <v>112</v>
      </c>
      <c r="E50" s="80">
        <v>26000</v>
      </c>
      <c r="F50" s="80"/>
    </row>
    <row r="51" spans="1:6" s="48" customFormat="1" ht="13.5" customHeight="1">
      <c r="A51" s="53"/>
      <c r="B51" s="54"/>
      <c r="C51" s="55"/>
      <c r="D51" s="79" t="s">
        <v>113</v>
      </c>
      <c r="E51" s="80"/>
      <c r="F51" s="80"/>
    </row>
    <row r="52" spans="1:6" s="7" customFormat="1" ht="13.5" customHeight="1">
      <c r="A52" s="53"/>
      <c r="B52" s="54"/>
      <c r="C52" s="55"/>
      <c r="D52" s="79" t="s">
        <v>114</v>
      </c>
      <c r="E52" s="80"/>
      <c r="F52" s="80"/>
    </row>
    <row r="53" spans="1:6" ht="13.5" customHeight="1">
      <c r="A53" s="49"/>
      <c r="B53" s="50" t="s">
        <v>92</v>
      </c>
      <c r="C53" s="51"/>
      <c r="D53" s="78" t="s">
        <v>93</v>
      </c>
      <c r="E53" s="96">
        <f>E57</f>
        <v>200500</v>
      </c>
      <c r="F53" s="96">
        <f>F54</f>
        <v>200500</v>
      </c>
    </row>
    <row r="54" spans="1:6" ht="13.5" customHeight="1">
      <c r="A54" s="53"/>
      <c r="B54" s="54"/>
      <c r="C54" s="55"/>
      <c r="D54" s="79" t="s">
        <v>82</v>
      </c>
      <c r="E54" s="80"/>
      <c r="F54" s="80">
        <v>200500</v>
      </c>
    </row>
    <row r="55" spans="1:6" ht="13.5" customHeight="1">
      <c r="A55" s="53"/>
      <c r="B55" s="54"/>
      <c r="C55" s="55"/>
      <c r="D55" s="79" t="s">
        <v>31</v>
      </c>
      <c r="E55" s="80"/>
      <c r="F55" s="80"/>
    </row>
    <row r="56" spans="1:6" ht="13.5" customHeight="1">
      <c r="A56" s="53"/>
      <c r="B56" s="54"/>
      <c r="C56" s="55"/>
      <c r="D56" s="79" t="s">
        <v>116</v>
      </c>
      <c r="E56" s="80"/>
      <c r="F56" s="80">
        <v>172031</v>
      </c>
    </row>
    <row r="57" spans="1:6" ht="13.5" customHeight="1">
      <c r="A57" s="53"/>
      <c r="B57" s="54"/>
      <c r="C57" s="55" t="s">
        <v>83</v>
      </c>
      <c r="D57" s="79" t="s">
        <v>112</v>
      </c>
      <c r="E57" s="80">
        <v>200500</v>
      </c>
      <c r="F57" s="80"/>
    </row>
    <row r="58" spans="1:6" ht="13.5" customHeight="1">
      <c r="A58" s="53"/>
      <c r="B58" s="54"/>
      <c r="C58" s="55"/>
      <c r="D58" s="79" t="s">
        <v>113</v>
      </c>
      <c r="E58" s="80"/>
      <c r="F58" s="80"/>
    </row>
    <row r="59" spans="1:6" s="7" customFormat="1" ht="13.5" customHeight="1">
      <c r="A59" s="53"/>
      <c r="B59" s="54"/>
      <c r="C59" s="55"/>
      <c r="D59" s="79" t="s">
        <v>114</v>
      </c>
      <c r="E59" s="80"/>
      <c r="F59" s="80"/>
    </row>
    <row r="60" spans="1:6" ht="13.5" customHeight="1" thickBot="1">
      <c r="A60" s="53"/>
      <c r="B60" s="54"/>
      <c r="C60" s="55"/>
      <c r="D60" s="79"/>
      <c r="E60" s="80"/>
      <c r="F60" s="80"/>
    </row>
    <row r="61" spans="1:6" s="7" customFormat="1" ht="18" customHeight="1" thickBot="1">
      <c r="A61" s="101" t="s">
        <v>4</v>
      </c>
      <c r="B61" s="365"/>
      <c r="C61" s="101"/>
      <c r="D61" s="75" t="s">
        <v>5</v>
      </c>
      <c r="E61" s="76">
        <f>E62+E69</f>
        <v>213500</v>
      </c>
      <c r="F61" s="76">
        <f>F62+F69</f>
        <v>213500</v>
      </c>
    </row>
    <row r="62" spans="1:6" s="350" customFormat="1" ht="13.5" customHeight="1">
      <c r="A62" s="51"/>
      <c r="B62" s="50" t="s">
        <v>94</v>
      </c>
      <c r="C62" s="51"/>
      <c r="D62" s="78" t="s">
        <v>95</v>
      </c>
      <c r="E62" s="96">
        <f>E66</f>
        <v>193500</v>
      </c>
      <c r="F62" s="96">
        <f>F63</f>
        <v>193500</v>
      </c>
    </row>
    <row r="63" spans="1:6" s="350" customFormat="1" ht="13.5" customHeight="1">
      <c r="A63" s="51"/>
      <c r="B63" s="54"/>
      <c r="C63" s="55"/>
      <c r="D63" s="79" t="s">
        <v>82</v>
      </c>
      <c r="E63" s="80"/>
      <c r="F63" s="80">
        <v>193500</v>
      </c>
    </row>
    <row r="64" spans="1:6" s="350" customFormat="1" ht="13.5" customHeight="1">
      <c r="A64" s="51"/>
      <c r="B64" s="54"/>
      <c r="C64" s="55"/>
      <c r="D64" s="79" t="s">
        <v>31</v>
      </c>
      <c r="E64" s="80"/>
      <c r="F64" s="80"/>
    </row>
    <row r="65" spans="1:6" s="350" customFormat="1" ht="13.5" customHeight="1">
      <c r="A65" s="51"/>
      <c r="B65" s="54"/>
      <c r="C65" s="55"/>
      <c r="D65" s="79" t="s">
        <v>116</v>
      </c>
      <c r="E65" s="80"/>
      <c r="F65" s="80">
        <v>193500</v>
      </c>
    </row>
    <row r="66" spans="1:6" s="350" customFormat="1" ht="13.5" customHeight="1">
      <c r="A66" s="55"/>
      <c r="B66" s="54"/>
      <c r="C66" s="55" t="s">
        <v>83</v>
      </c>
      <c r="D66" s="79" t="s">
        <v>112</v>
      </c>
      <c r="E66" s="80">
        <v>193500</v>
      </c>
      <c r="F66" s="80"/>
    </row>
    <row r="67" spans="1:6" s="350" customFormat="1" ht="13.5" customHeight="1">
      <c r="A67" s="55"/>
      <c r="B67" s="54"/>
      <c r="C67" s="55"/>
      <c r="D67" s="79" t="s">
        <v>113</v>
      </c>
      <c r="E67" s="80"/>
      <c r="F67" s="80"/>
    </row>
    <row r="68" spans="1:6" s="73" customFormat="1" ht="13.5" customHeight="1">
      <c r="A68" s="55"/>
      <c r="B68" s="54"/>
      <c r="C68" s="55"/>
      <c r="D68" s="79" t="s">
        <v>114</v>
      </c>
      <c r="E68" s="80"/>
      <c r="F68" s="80"/>
    </row>
    <row r="69" spans="1:6" s="350" customFormat="1" ht="13.5" customHeight="1">
      <c r="A69" s="51"/>
      <c r="B69" s="50" t="s">
        <v>96</v>
      </c>
      <c r="C69" s="51"/>
      <c r="D69" s="78" t="s">
        <v>97</v>
      </c>
      <c r="E69" s="96">
        <f>E73</f>
        <v>20000</v>
      </c>
      <c r="F69" s="96">
        <f>F70</f>
        <v>20000</v>
      </c>
    </row>
    <row r="70" spans="1:6" s="350" customFormat="1" ht="13.5" customHeight="1">
      <c r="A70" s="51"/>
      <c r="B70" s="50"/>
      <c r="C70" s="55"/>
      <c r="D70" s="79" t="s">
        <v>82</v>
      </c>
      <c r="E70" s="80"/>
      <c r="F70" s="80">
        <v>20000</v>
      </c>
    </row>
    <row r="71" spans="1:6" s="350" customFormat="1" ht="13.5" customHeight="1">
      <c r="A71" s="51"/>
      <c r="B71" s="50"/>
      <c r="C71" s="55"/>
      <c r="D71" s="79" t="s">
        <v>31</v>
      </c>
      <c r="E71" s="80"/>
      <c r="F71" s="80"/>
    </row>
    <row r="72" spans="1:6" s="350" customFormat="1" ht="13.5" customHeight="1">
      <c r="A72" s="51"/>
      <c r="B72" s="50"/>
      <c r="C72" s="55"/>
      <c r="D72" s="79" t="s">
        <v>116</v>
      </c>
      <c r="E72" s="80"/>
      <c r="F72" s="80">
        <v>17050</v>
      </c>
    </row>
    <row r="73" spans="1:6" s="350" customFormat="1" ht="13.5" customHeight="1">
      <c r="A73" s="55"/>
      <c r="B73" s="54"/>
      <c r="C73" s="55" t="s">
        <v>83</v>
      </c>
      <c r="D73" s="79" t="s">
        <v>112</v>
      </c>
      <c r="E73" s="80">
        <v>20000</v>
      </c>
      <c r="F73" s="80"/>
    </row>
    <row r="74" spans="1:6" s="350" customFormat="1" ht="13.5" customHeight="1">
      <c r="A74" s="55"/>
      <c r="B74" s="54"/>
      <c r="C74" s="55"/>
      <c r="D74" s="79" t="s">
        <v>113</v>
      </c>
      <c r="E74" s="80"/>
      <c r="F74" s="80"/>
    </row>
    <row r="75" spans="1:6" s="350" customFormat="1" ht="13.5" customHeight="1">
      <c r="A75" s="55"/>
      <c r="B75" s="54"/>
      <c r="C75" s="55"/>
      <c r="D75" s="79" t="s">
        <v>114</v>
      </c>
      <c r="E75" s="80"/>
      <c r="F75" s="80"/>
    </row>
    <row r="76" spans="1:6" s="350" customFormat="1" ht="13.5" customHeight="1" thickBot="1">
      <c r="A76" s="55"/>
      <c r="B76" s="54"/>
      <c r="C76" s="55"/>
      <c r="D76" s="79"/>
      <c r="E76" s="80"/>
      <c r="F76" s="80"/>
    </row>
    <row r="77" spans="1:6" s="7" customFormat="1" ht="18" customHeight="1" thickBot="1">
      <c r="A77" s="101" t="s">
        <v>45</v>
      </c>
      <c r="B77" s="365"/>
      <c r="C77" s="101"/>
      <c r="D77" s="75" t="s">
        <v>46</v>
      </c>
      <c r="E77" s="76">
        <f>E78</f>
        <v>1000</v>
      </c>
      <c r="F77" s="76">
        <f>F78</f>
        <v>1000</v>
      </c>
    </row>
    <row r="78" spans="1:6" s="350" customFormat="1" ht="13.5" customHeight="1">
      <c r="A78" s="51"/>
      <c r="B78" s="50" t="s">
        <v>98</v>
      </c>
      <c r="C78" s="51"/>
      <c r="D78" s="78" t="s">
        <v>153</v>
      </c>
      <c r="E78" s="96">
        <f>E82</f>
        <v>1000</v>
      </c>
      <c r="F78" s="96">
        <f>F79</f>
        <v>1000</v>
      </c>
    </row>
    <row r="79" spans="1:6" s="350" customFormat="1" ht="13.5" customHeight="1">
      <c r="A79" s="51"/>
      <c r="B79" s="50"/>
      <c r="C79" s="51"/>
      <c r="D79" s="79" t="s">
        <v>82</v>
      </c>
      <c r="E79" s="80"/>
      <c r="F79" s="80">
        <v>1000</v>
      </c>
    </row>
    <row r="80" spans="1:6" s="350" customFormat="1" ht="13.5" customHeight="1">
      <c r="A80" s="51"/>
      <c r="B80" s="50"/>
      <c r="C80" s="51"/>
      <c r="D80" s="79" t="s">
        <v>31</v>
      </c>
      <c r="E80" s="80"/>
      <c r="F80" s="80"/>
    </row>
    <row r="81" spans="1:6" s="350" customFormat="1" ht="13.5" customHeight="1">
      <c r="A81" s="51"/>
      <c r="B81" s="50"/>
      <c r="C81" s="51"/>
      <c r="D81" s="79" t="s">
        <v>116</v>
      </c>
      <c r="E81" s="80"/>
      <c r="F81" s="80">
        <v>0</v>
      </c>
    </row>
    <row r="82" spans="1:6" s="350" customFormat="1" ht="13.5" customHeight="1">
      <c r="A82" s="55"/>
      <c r="B82" s="54"/>
      <c r="C82" s="55" t="s">
        <v>83</v>
      </c>
      <c r="D82" s="79" t="s">
        <v>112</v>
      </c>
      <c r="E82" s="80">
        <v>1000</v>
      </c>
      <c r="F82" s="80"/>
    </row>
    <row r="83" spans="1:6" s="350" customFormat="1" ht="13.5" customHeight="1">
      <c r="A83" s="55"/>
      <c r="B83" s="54"/>
      <c r="C83" s="55"/>
      <c r="D83" s="79" t="s">
        <v>113</v>
      </c>
      <c r="E83" s="80"/>
      <c r="F83" s="80"/>
    </row>
    <row r="84" spans="1:6" s="350" customFormat="1" ht="13.5" customHeight="1">
      <c r="A84" s="55"/>
      <c r="B84" s="54"/>
      <c r="C84" s="55"/>
      <c r="D84" s="79" t="s">
        <v>114</v>
      </c>
      <c r="E84" s="80"/>
      <c r="F84" s="80"/>
    </row>
    <row r="85" spans="1:6" s="350" customFormat="1" ht="13.5" customHeight="1" thickBot="1">
      <c r="A85" s="55"/>
      <c r="B85" s="54"/>
      <c r="C85" s="55"/>
      <c r="D85" s="79"/>
      <c r="E85" s="80"/>
      <c r="F85" s="80"/>
    </row>
    <row r="86" spans="1:6" s="7" customFormat="1" ht="18" customHeight="1" thickBot="1">
      <c r="A86" s="101" t="s">
        <v>13</v>
      </c>
      <c r="B86" s="365"/>
      <c r="C86" s="101"/>
      <c r="D86" s="75" t="s">
        <v>99</v>
      </c>
      <c r="E86" s="76">
        <f>E87+E94</f>
        <v>3589800</v>
      </c>
      <c r="F86" s="76">
        <f>F87+F94</f>
        <v>3589800</v>
      </c>
    </row>
    <row r="87" spans="1:6" s="350" customFormat="1" ht="13.5" customHeight="1">
      <c r="A87" s="51"/>
      <c r="B87" s="50" t="s">
        <v>100</v>
      </c>
      <c r="C87" s="51"/>
      <c r="D87" s="78" t="s">
        <v>101</v>
      </c>
      <c r="E87" s="96">
        <f>E91</f>
        <v>3584000</v>
      </c>
      <c r="F87" s="96">
        <f>F88</f>
        <v>3584000</v>
      </c>
    </row>
    <row r="88" spans="1:6" s="350" customFormat="1" ht="13.5" customHeight="1">
      <c r="A88" s="51"/>
      <c r="B88" s="50"/>
      <c r="C88" s="51"/>
      <c r="D88" s="79" t="s">
        <v>82</v>
      </c>
      <c r="E88" s="80"/>
      <c r="F88" s="80">
        <v>3584000</v>
      </c>
    </row>
    <row r="89" spans="1:6" s="350" customFormat="1" ht="13.5" customHeight="1">
      <c r="A89" s="51"/>
      <c r="B89" s="50"/>
      <c r="C89" s="51"/>
      <c r="D89" s="79" t="s">
        <v>31</v>
      </c>
      <c r="E89" s="80"/>
      <c r="F89" s="80"/>
    </row>
    <row r="90" spans="1:6" s="350" customFormat="1" ht="13.5" customHeight="1">
      <c r="A90" s="51"/>
      <c r="B90" s="50"/>
      <c r="C90" s="51"/>
      <c r="D90" s="79" t="s">
        <v>116</v>
      </c>
      <c r="E90" s="80"/>
      <c r="F90" s="80">
        <v>2782000</v>
      </c>
    </row>
    <row r="91" spans="1:6" s="350" customFormat="1" ht="13.5" customHeight="1">
      <c r="A91" s="55"/>
      <c r="B91" s="54"/>
      <c r="C91" s="55" t="s">
        <v>83</v>
      </c>
      <c r="D91" s="79" t="s">
        <v>112</v>
      </c>
      <c r="E91" s="80">
        <v>3584000</v>
      </c>
      <c r="F91" s="80"/>
    </row>
    <row r="92" spans="1:6" s="350" customFormat="1" ht="13.5" customHeight="1">
      <c r="A92" s="55"/>
      <c r="B92" s="54"/>
      <c r="C92" s="55"/>
      <c r="D92" s="79" t="s">
        <v>113</v>
      </c>
      <c r="E92" s="80"/>
      <c r="F92" s="80"/>
    </row>
    <row r="93" spans="1:6" s="73" customFormat="1" ht="13.5" customHeight="1">
      <c r="A93" s="55"/>
      <c r="B93" s="54"/>
      <c r="C93" s="55"/>
      <c r="D93" s="79" t="s">
        <v>114</v>
      </c>
      <c r="E93" s="80"/>
      <c r="F93" s="80"/>
    </row>
    <row r="94" spans="1:6" s="350" customFormat="1" ht="13.5" customHeight="1">
      <c r="A94" s="51"/>
      <c r="B94" s="50" t="s">
        <v>102</v>
      </c>
      <c r="C94" s="51"/>
      <c r="D94" s="78" t="s">
        <v>103</v>
      </c>
      <c r="E94" s="96">
        <f>E98</f>
        <v>5800</v>
      </c>
      <c r="F94" s="96">
        <f>F95</f>
        <v>5800</v>
      </c>
    </row>
    <row r="95" spans="1:6" s="350" customFormat="1" ht="13.5" customHeight="1">
      <c r="A95" s="55"/>
      <c r="B95" s="54"/>
      <c r="C95" s="55"/>
      <c r="D95" s="79" t="s">
        <v>82</v>
      </c>
      <c r="E95" s="80"/>
      <c r="F95" s="80">
        <v>5800</v>
      </c>
    </row>
    <row r="96" spans="1:6" s="350" customFormat="1" ht="13.5" customHeight="1">
      <c r="A96" s="55"/>
      <c r="B96" s="54"/>
      <c r="C96" s="55"/>
      <c r="D96" s="79" t="s">
        <v>31</v>
      </c>
      <c r="E96" s="80"/>
      <c r="F96" s="80"/>
    </row>
    <row r="97" spans="1:6" s="350" customFormat="1" ht="13.5" customHeight="1">
      <c r="A97" s="55"/>
      <c r="B97" s="54"/>
      <c r="C97" s="55"/>
      <c r="D97" s="79" t="s">
        <v>116</v>
      </c>
      <c r="E97" s="80"/>
      <c r="F97" s="80">
        <v>0</v>
      </c>
    </row>
    <row r="98" spans="1:6" s="350" customFormat="1" ht="13.5" customHeight="1">
      <c r="A98" s="55"/>
      <c r="B98" s="54"/>
      <c r="C98" s="55" t="s">
        <v>83</v>
      </c>
      <c r="D98" s="79" t="s">
        <v>112</v>
      </c>
      <c r="E98" s="80">
        <v>5800</v>
      </c>
      <c r="F98" s="80"/>
    </row>
    <row r="99" spans="1:6" s="73" customFormat="1" ht="13.5" customHeight="1">
      <c r="A99" s="55"/>
      <c r="B99" s="54"/>
      <c r="C99" s="55"/>
      <c r="D99" s="79" t="s">
        <v>113</v>
      </c>
      <c r="E99" s="80"/>
      <c r="F99" s="80"/>
    </row>
    <row r="100" spans="1:6" s="73" customFormat="1" ht="13.5" customHeight="1">
      <c r="A100" s="55"/>
      <c r="B100" s="54"/>
      <c r="C100" s="55"/>
      <c r="D100" s="79" t="s">
        <v>114</v>
      </c>
      <c r="E100" s="80"/>
      <c r="F100" s="80"/>
    </row>
    <row r="101" spans="1:6" s="350" customFormat="1" ht="13.5" customHeight="1" thickBot="1">
      <c r="A101" s="55"/>
      <c r="B101" s="54"/>
      <c r="C101" s="55"/>
      <c r="D101" s="79"/>
      <c r="E101" s="80"/>
      <c r="F101" s="80"/>
    </row>
    <row r="102" spans="1:6" s="7" customFormat="1" ht="17.25" customHeight="1" thickBot="1">
      <c r="A102" s="101" t="s">
        <v>14</v>
      </c>
      <c r="B102" s="365"/>
      <c r="C102" s="101"/>
      <c r="D102" s="75" t="s">
        <v>18</v>
      </c>
      <c r="E102" s="76">
        <f>E103</f>
        <v>1436800</v>
      </c>
      <c r="F102" s="76">
        <f>F103</f>
        <v>1436800</v>
      </c>
    </row>
    <row r="103" spans="1:6" s="350" customFormat="1" ht="13.5" customHeight="1">
      <c r="A103" s="51"/>
      <c r="B103" s="50" t="s">
        <v>104</v>
      </c>
      <c r="C103" s="51"/>
      <c r="D103" s="78" t="s">
        <v>105</v>
      </c>
      <c r="E103" s="96">
        <f>E108</f>
        <v>1436800</v>
      </c>
      <c r="F103" s="96">
        <f>F105</f>
        <v>1436800</v>
      </c>
    </row>
    <row r="104" spans="1:6" s="350" customFormat="1" ht="13.5" customHeight="1">
      <c r="A104" s="51"/>
      <c r="B104" s="50"/>
      <c r="C104" s="51"/>
      <c r="D104" s="78" t="s">
        <v>115</v>
      </c>
      <c r="E104" s="96"/>
      <c r="F104" s="96"/>
    </row>
    <row r="105" spans="1:6" s="350" customFormat="1" ht="13.5" customHeight="1">
      <c r="A105" s="55"/>
      <c r="B105" s="54"/>
      <c r="C105" s="55"/>
      <c r="D105" s="79" t="s">
        <v>82</v>
      </c>
      <c r="E105" s="80"/>
      <c r="F105" s="80">
        <v>1436800</v>
      </c>
    </row>
    <row r="106" spans="1:6" s="350" customFormat="1" ht="13.5" customHeight="1">
      <c r="A106" s="55"/>
      <c r="B106" s="54"/>
      <c r="C106" s="55"/>
      <c r="D106" s="79" t="s">
        <v>31</v>
      </c>
      <c r="E106" s="80"/>
      <c r="F106" s="80"/>
    </row>
    <row r="107" spans="1:6" s="350" customFormat="1" ht="13.5" customHeight="1">
      <c r="A107" s="55"/>
      <c r="B107" s="54"/>
      <c r="C107" s="55"/>
      <c r="D107" s="79" t="s">
        <v>116</v>
      </c>
      <c r="E107" s="80"/>
      <c r="F107" s="80">
        <v>0</v>
      </c>
    </row>
    <row r="108" spans="1:6" s="350" customFormat="1" ht="13.5" customHeight="1">
      <c r="A108" s="55"/>
      <c r="B108" s="54"/>
      <c r="C108" s="55" t="s">
        <v>83</v>
      </c>
      <c r="D108" s="79" t="s">
        <v>112</v>
      </c>
      <c r="E108" s="80">
        <v>1436800</v>
      </c>
      <c r="F108" s="80"/>
    </row>
    <row r="109" spans="1:6" s="73" customFormat="1" ht="13.5" customHeight="1">
      <c r="A109" s="55"/>
      <c r="B109" s="54"/>
      <c r="C109" s="55"/>
      <c r="D109" s="79" t="s">
        <v>113</v>
      </c>
      <c r="E109" s="80"/>
      <c r="F109" s="80"/>
    </row>
    <row r="110" spans="1:6" s="73" customFormat="1" ht="13.5" customHeight="1">
      <c r="A110" s="55"/>
      <c r="B110" s="54"/>
      <c r="C110" s="55"/>
      <c r="D110" s="79" t="s">
        <v>114</v>
      </c>
      <c r="E110" s="80"/>
      <c r="F110" s="80"/>
    </row>
    <row r="111" spans="1:6" s="350" customFormat="1" ht="13.5" customHeight="1" thickBot="1">
      <c r="A111" s="55"/>
      <c r="B111" s="54"/>
      <c r="C111" s="55"/>
      <c r="D111" s="79"/>
      <c r="E111" s="80"/>
      <c r="F111" s="80"/>
    </row>
    <row r="112" spans="1:6" s="7" customFormat="1" ht="17.25" customHeight="1" thickBot="1">
      <c r="A112" s="101" t="s">
        <v>8</v>
      </c>
      <c r="B112" s="365"/>
      <c r="C112" s="101"/>
      <c r="D112" s="75" t="s">
        <v>23</v>
      </c>
      <c r="E112" s="76">
        <f>E113</f>
        <v>140000</v>
      </c>
      <c r="F112" s="76">
        <f>F113</f>
        <v>140000</v>
      </c>
    </row>
    <row r="113" spans="1:6" s="350" customFormat="1" ht="13.5" customHeight="1">
      <c r="A113" s="51"/>
      <c r="B113" s="50" t="s">
        <v>106</v>
      </c>
      <c r="C113" s="51"/>
      <c r="D113" s="78" t="s">
        <v>107</v>
      </c>
      <c r="E113" s="96">
        <f>E117</f>
        <v>140000</v>
      </c>
      <c r="F113" s="96">
        <f>F114</f>
        <v>140000</v>
      </c>
    </row>
    <row r="114" spans="1:6" s="350" customFormat="1" ht="13.5" customHeight="1">
      <c r="A114" s="55"/>
      <c r="B114" s="54"/>
      <c r="C114" s="55"/>
      <c r="D114" s="79" t="s">
        <v>82</v>
      </c>
      <c r="E114" s="80"/>
      <c r="F114" s="80">
        <v>140000</v>
      </c>
    </row>
    <row r="115" spans="1:6" s="350" customFormat="1" ht="13.5" customHeight="1">
      <c r="A115" s="55"/>
      <c r="B115" s="54"/>
      <c r="C115" s="55"/>
      <c r="D115" s="79" t="s">
        <v>31</v>
      </c>
      <c r="E115" s="80"/>
      <c r="F115" s="80"/>
    </row>
    <row r="116" spans="1:6" s="350" customFormat="1" ht="13.5" customHeight="1">
      <c r="A116" s="55"/>
      <c r="B116" s="54"/>
      <c r="C116" s="55"/>
      <c r="D116" s="79" t="s">
        <v>116</v>
      </c>
      <c r="E116" s="80"/>
      <c r="F116" s="80">
        <v>121580</v>
      </c>
    </row>
    <row r="117" spans="1:6" s="350" customFormat="1" ht="13.5" customHeight="1">
      <c r="A117" s="55"/>
      <c r="B117" s="54"/>
      <c r="C117" s="55" t="s">
        <v>83</v>
      </c>
      <c r="D117" s="79" t="s">
        <v>112</v>
      </c>
      <c r="E117" s="80">
        <v>140000</v>
      </c>
      <c r="F117" s="80"/>
    </row>
    <row r="118" spans="1:6" s="73" customFormat="1" ht="13.5" customHeight="1">
      <c r="A118" s="55"/>
      <c r="B118" s="54"/>
      <c r="C118" s="55"/>
      <c r="D118" s="79" t="s">
        <v>113</v>
      </c>
      <c r="E118" s="80"/>
      <c r="F118" s="80"/>
    </row>
    <row r="119" spans="1:6" s="350" customFormat="1" ht="13.5" customHeight="1">
      <c r="A119" s="55"/>
      <c r="B119" s="54"/>
      <c r="C119" s="55"/>
      <c r="D119" s="79" t="s">
        <v>114</v>
      </c>
      <c r="E119" s="80"/>
      <c r="F119" s="80"/>
    </row>
    <row r="120" spans="1:6" s="350" customFormat="1" ht="13.5" customHeight="1" thickBot="1">
      <c r="A120" s="55"/>
      <c r="B120" s="54"/>
      <c r="C120" s="55"/>
      <c r="D120" s="79"/>
      <c r="E120" s="80"/>
      <c r="F120" s="80"/>
    </row>
    <row r="121" spans="1:6" s="406" customFormat="1" ht="24" customHeight="1" thickBot="1">
      <c r="A121" s="402"/>
      <c r="B121" s="403"/>
      <c r="C121" s="402"/>
      <c r="D121" s="404" t="s">
        <v>108</v>
      </c>
      <c r="E121" s="405">
        <f>E13+E22+E31+E61+E86+E102+E112+E77</f>
        <v>5891600</v>
      </c>
      <c r="F121" s="405">
        <f>F13+F22+F31+F61+F86+F102+F112+F77</f>
        <v>5891600</v>
      </c>
    </row>
  </sheetData>
  <mergeCells count="4">
    <mergeCell ref="A11:C11"/>
    <mergeCell ref="A6:F6"/>
    <mergeCell ref="A7:F7"/>
    <mergeCell ref="A8:F8"/>
  </mergeCells>
  <printOptions horizontalCentered="1"/>
  <pageMargins left="0.2362204724409449" right="0.2362204724409449" top="0.5905511811023623" bottom="0.9448818897637796" header="0.31496062992125984" footer="0.2362204724409449"/>
  <pageSetup firstPageNumber="7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tabSelected="1" workbookViewId="0" topLeftCell="A228">
      <selection activeCell="J257" sqref="J257"/>
    </sheetView>
  </sheetViews>
  <sheetFormatPr defaultColWidth="9.00390625" defaultRowHeight="12.75"/>
  <cols>
    <col min="1" max="1" width="2.375" style="58" customWidth="1"/>
    <col min="2" max="2" width="4.375" style="37" customWidth="1"/>
    <col min="3" max="3" width="5.375" style="37" customWidth="1"/>
    <col min="4" max="4" width="2.125" style="67" customWidth="1"/>
    <col min="5" max="5" width="38.125" style="5" customWidth="1"/>
    <col min="6" max="7" width="12.125" style="1" customWidth="1"/>
    <col min="8" max="8" width="11.375" style="1" customWidth="1"/>
    <col min="9" max="9" width="11.875" style="1" customWidth="1"/>
    <col min="10" max="10" width="10.00390625" style="5" bestFit="1" customWidth="1"/>
    <col min="11" max="16384" width="9.125" style="5" customWidth="1"/>
  </cols>
  <sheetData>
    <row r="1" spans="7:9" ht="12">
      <c r="G1" s="9"/>
      <c r="H1" s="9" t="s">
        <v>118</v>
      </c>
      <c r="I1" s="9"/>
    </row>
    <row r="2" spans="7:9" ht="12">
      <c r="G2" s="10"/>
      <c r="H2" s="10"/>
      <c r="I2" s="10"/>
    </row>
    <row r="3" spans="7:9" ht="12">
      <c r="G3" s="10"/>
      <c r="H3" s="10" t="s">
        <v>531</v>
      </c>
      <c r="I3" s="10"/>
    </row>
    <row r="4" spans="7:9" ht="12">
      <c r="G4" s="10"/>
      <c r="H4" s="10" t="s">
        <v>25</v>
      </c>
      <c r="I4" s="10"/>
    </row>
    <row r="6" spans="1:9" s="39" customFormat="1" ht="16.5" customHeight="1">
      <c r="A6" s="425" t="s">
        <v>117</v>
      </c>
      <c r="B6" s="425"/>
      <c r="C6" s="425"/>
      <c r="D6" s="425"/>
      <c r="E6" s="425"/>
      <c r="F6" s="425"/>
      <c r="G6" s="425"/>
      <c r="H6" s="425"/>
      <c r="I6" s="425"/>
    </row>
    <row r="7" spans="5:9" ht="16.5" customHeight="1" thickBot="1">
      <c r="E7" s="8"/>
      <c r="F7" s="11"/>
      <c r="G7" s="11"/>
      <c r="H7" s="11"/>
      <c r="I7" s="11"/>
    </row>
    <row r="8" spans="1:9" s="25" customFormat="1" ht="11.25" customHeight="1" thickBot="1">
      <c r="A8" s="59"/>
      <c r="B8" s="60"/>
      <c r="C8" s="61"/>
      <c r="D8" s="68"/>
      <c r="E8" s="20"/>
      <c r="F8" s="21"/>
      <c r="G8" s="22" t="s">
        <v>31</v>
      </c>
      <c r="H8" s="23"/>
      <c r="I8" s="24"/>
    </row>
    <row r="9" spans="1:9" s="25" customFormat="1" ht="11.25" customHeight="1">
      <c r="A9" s="62"/>
      <c r="B9" s="55"/>
      <c r="C9" s="54"/>
      <c r="D9" s="69"/>
      <c r="E9" s="28"/>
      <c r="F9" s="18"/>
      <c r="G9" s="29"/>
      <c r="H9" s="29" t="s">
        <v>34</v>
      </c>
      <c r="I9" s="29" t="s">
        <v>36</v>
      </c>
    </row>
    <row r="10" spans="1:9" s="25" customFormat="1" ht="11.25" customHeight="1">
      <c r="A10" s="62" t="s">
        <v>26</v>
      </c>
      <c r="B10" s="55" t="s">
        <v>27</v>
      </c>
      <c r="C10" s="54" t="s">
        <v>119</v>
      </c>
      <c r="D10" s="69"/>
      <c r="E10" s="28" t="s">
        <v>28</v>
      </c>
      <c r="F10" s="18" t="s">
        <v>30</v>
      </c>
      <c r="G10" s="29" t="s">
        <v>32</v>
      </c>
      <c r="H10" s="29" t="s">
        <v>35</v>
      </c>
      <c r="I10" s="29" t="s">
        <v>37</v>
      </c>
    </row>
    <row r="11" spans="1:9" s="25" customFormat="1" ht="11.25" customHeight="1">
      <c r="A11" s="62"/>
      <c r="B11" s="55"/>
      <c r="C11" s="54"/>
      <c r="D11" s="69"/>
      <c r="E11" s="28"/>
      <c r="F11" s="18"/>
      <c r="G11" s="29" t="s">
        <v>33</v>
      </c>
      <c r="H11" s="29" t="s">
        <v>38</v>
      </c>
      <c r="I11" s="29" t="s">
        <v>38</v>
      </c>
    </row>
    <row r="12" spans="1:9" s="25" customFormat="1" ht="11.25" customHeight="1" thickBot="1">
      <c r="A12" s="63"/>
      <c r="B12" s="47"/>
      <c r="C12" s="43"/>
      <c r="D12" s="70"/>
      <c r="E12" s="31"/>
      <c r="F12" s="19"/>
      <c r="G12" s="32"/>
      <c r="H12" s="32" t="s">
        <v>39</v>
      </c>
      <c r="I12" s="32" t="s">
        <v>39</v>
      </c>
    </row>
    <row r="13" spans="1:9" ht="11.25" customHeight="1" thickBot="1">
      <c r="A13" s="412">
        <v>1</v>
      </c>
      <c r="B13" s="413" t="s">
        <v>40</v>
      </c>
      <c r="C13" s="414">
        <v>3</v>
      </c>
      <c r="D13" s="413">
        <v>4</v>
      </c>
      <c r="E13" s="414">
        <v>5</v>
      </c>
      <c r="F13" s="413">
        <v>6</v>
      </c>
      <c r="G13" s="414">
        <v>7</v>
      </c>
      <c r="H13" s="413">
        <v>8</v>
      </c>
      <c r="I13" s="413">
        <v>9</v>
      </c>
    </row>
    <row r="14" spans="1:9" s="7" customFormat="1" ht="13.5" customHeight="1" thickBot="1">
      <c r="A14" s="74">
        <v>1</v>
      </c>
      <c r="B14" s="57" t="s">
        <v>9</v>
      </c>
      <c r="C14" s="56"/>
      <c r="D14" s="72"/>
      <c r="E14" s="75" t="s">
        <v>10</v>
      </c>
      <c r="F14" s="76">
        <f>F15</f>
        <v>35000</v>
      </c>
      <c r="G14" s="77"/>
      <c r="H14" s="76"/>
      <c r="I14" s="76">
        <f>I15</f>
        <v>35000</v>
      </c>
    </row>
    <row r="15" spans="1:9" s="73" customFormat="1" ht="13.5" customHeight="1">
      <c r="A15" s="64"/>
      <c r="B15" s="55"/>
      <c r="C15" s="50" t="s">
        <v>80</v>
      </c>
      <c r="D15" s="55"/>
      <c r="E15" s="78" t="s">
        <v>121</v>
      </c>
      <c r="F15" s="96">
        <f>SUM(G15:I15)</f>
        <v>35000</v>
      </c>
      <c r="G15" s="97"/>
      <c r="H15" s="96"/>
      <c r="I15" s="96">
        <f>I17</f>
        <v>35000</v>
      </c>
    </row>
    <row r="16" spans="1:12" s="73" customFormat="1" ht="13.5" customHeight="1">
      <c r="A16" s="64"/>
      <c r="B16" s="51"/>
      <c r="C16" s="50"/>
      <c r="D16" s="51"/>
      <c r="E16" s="78" t="s">
        <v>120</v>
      </c>
      <c r="F16" s="80"/>
      <c r="G16" s="81"/>
      <c r="H16" s="80"/>
      <c r="I16" s="80"/>
      <c r="K16" s="366" t="s">
        <v>432</v>
      </c>
      <c r="L16" s="366"/>
    </row>
    <row r="17" spans="1:12" s="73" customFormat="1" ht="13.5" customHeight="1">
      <c r="A17" s="64"/>
      <c r="B17" s="51"/>
      <c r="C17" s="50"/>
      <c r="D17" s="71" t="s">
        <v>123</v>
      </c>
      <c r="E17" s="79" t="s">
        <v>124</v>
      </c>
      <c r="F17" s="80">
        <f>SUM(G17:I17)</f>
        <v>35000</v>
      </c>
      <c r="G17" s="81"/>
      <c r="H17" s="80"/>
      <c r="I17" s="80">
        <v>35000</v>
      </c>
      <c r="K17" s="366" t="s">
        <v>433</v>
      </c>
      <c r="L17" s="366"/>
    </row>
    <row r="18" spans="1:9" s="73" customFormat="1" ht="13.5" customHeight="1">
      <c r="A18" s="64"/>
      <c r="B18" s="51"/>
      <c r="C18" s="50"/>
      <c r="D18" s="71" t="s">
        <v>125</v>
      </c>
      <c r="E18" s="79" t="s">
        <v>126</v>
      </c>
      <c r="F18" s="80">
        <f>SUM(G18:I18)</f>
        <v>0</v>
      </c>
      <c r="G18" s="81"/>
      <c r="H18" s="80"/>
      <c r="I18" s="80">
        <v>0</v>
      </c>
    </row>
    <row r="19" spans="1:9" s="73" customFormat="1" ht="13.5" customHeight="1" thickBot="1">
      <c r="A19" s="64"/>
      <c r="B19" s="51"/>
      <c r="C19" s="50"/>
      <c r="D19" s="51"/>
      <c r="E19" s="79"/>
      <c r="F19" s="80"/>
      <c r="G19" s="81"/>
      <c r="H19" s="80"/>
      <c r="I19" s="80"/>
    </row>
    <row r="20" spans="1:9" s="7" customFormat="1" ht="13.5" customHeight="1" thickBot="1">
      <c r="A20" s="74">
        <v>2</v>
      </c>
      <c r="B20" s="57" t="s">
        <v>1</v>
      </c>
      <c r="C20" s="56"/>
      <c r="D20" s="72"/>
      <c r="E20" s="75" t="s">
        <v>16</v>
      </c>
      <c r="F20" s="76">
        <f>F21+F25</f>
        <v>84526</v>
      </c>
      <c r="G20" s="76">
        <f>G21+G25</f>
        <v>84526</v>
      </c>
      <c r="H20" s="76"/>
      <c r="I20" s="76"/>
    </row>
    <row r="21" spans="1:9" s="3" customFormat="1" ht="13.5" customHeight="1">
      <c r="A21" s="64"/>
      <c r="B21" s="55"/>
      <c r="C21" s="50" t="s">
        <v>128</v>
      </c>
      <c r="D21" s="69"/>
      <c r="E21" s="78" t="s">
        <v>129</v>
      </c>
      <c r="F21" s="96">
        <f>SUM(G21:I21)</f>
        <v>72346</v>
      </c>
      <c r="G21" s="97">
        <f>G22</f>
        <v>72346</v>
      </c>
      <c r="H21" s="80"/>
      <c r="I21" s="80"/>
    </row>
    <row r="22" spans="1:9" s="3" customFormat="1" ht="13.5" customHeight="1">
      <c r="A22" s="64"/>
      <c r="B22" s="55"/>
      <c r="C22" s="50"/>
      <c r="D22" s="71" t="s">
        <v>123</v>
      </c>
      <c r="E22" s="79" t="s">
        <v>124</v>
      </c>
      <c r="F22" s="80">
        <f>SUM(G22:I22)</f>
        <v>72346</v>
      </c>
      <c r="G22" s="81">
        <v>72346</v>
      </c>
      <c r="H22" s="80"/>
      <c r="I22" s="80"/>
    </row>
    <row r="23" spans="1:9" s="3" customFormat="1" ht="13.5" customHeight="1">
      <c r="A23" s="64"/>
      <c r="B23" s="55"/>
      <c r="C23" s="50"/>
      <c r="D23" s="71" t="s">
        <v>125</v>
      </c>
      <c r="E23" s="79" t="s">
        <v>126</v>
      </c>
      <c r="F23" s="80">
        <f>SUM(G23:I23)</f>
        <v>0</v>
      </c>
      <c r="G23" s="81">
        <v>0</v>
      </c>
      <c r="H23" s="80"/>
      <c r="I23" s="80"/>
    </row>
    <row r="24" spans="1:9" s="3" customFormat="1" ht="13.5" customHeight="1">
      <c r="A24" s="64"/>
      <c r="B24" s="55"/>
      <c r="C24" s="50"/>
      <c r="D24" s="69"/>
      <c r="E24" s="79"/>
      <c r="F24" s="80"/>
      <c r="G24" s="81"/>
      <c r="H24" s="80"/>
      <c r="I24" s="80"/>
    </row>
    <row r="25" spans="1:9" s="3" customFormat="1" ht="13.5" customHeight="1">
      <c r="A25" s="64"/>
      <c r="B25" s="55"/>
      <c r="C25" s="50" t="s">
        <v>130</v>
      </c>
      <c r="D25" s="71"/>
      <c r="E25" s="78" t="s">
        <v>131</v>
      </c>
      <c r="F25" s="96">
        <f>SUM(G25:I25)</f>
        <v>12180</v>
      </c>
      <c r="G25" s="97">
        <f>G26</f>
        <v>12180</v>
      </c>
      <c r="H25" s="96"/>
      <c r="I25" s="96"/>
    </row>
    <row r="26" spans="1:9" s="3" customFormat="1" ht="13.5" customHeight="1">
      <c r="A26" s="64"/>
      <c r="B26" s="55"/>
      <c r="C26" s="50"/>
      <c r="D26" s="71" t="s">
        <v>123</v>
      </c>
      <c r="E26" s="79" t="s">
        <v>124</v>
      </c>
      <c r="F26" s="80">
        <f>SUM(G26:I26)</f>
        <v>12180</v>
      </c>
      <c r="G26" s="81">
        <v>12180</v>
      </c>
      <c r="H26" s="80"/>
      <c r="I26" s="80"/>
    </row>
    <row r="27" spans="1:9" s="3" customFormat="1" ht="13.5" customHeight="1">
      <c r="A27" s="64"/>
      <c r="B27" s="55"/>
      <c r="C27" s="50"/>
      <c r="D27" s="71" t="s">
        <v>125</v>
      </c>
      <c r="E27" s="79" t="s">
        <v>126</v>
      </c>
      <c r="F27" s="80">
        <f>SUM(G27:I27)</f>
        <v>0</v>
      </c>
      <c r="G27" s="81">
        <v>0</v>
      </c>
      <c r="H27" s="80"/>
      <c r="I27" s="80"/>
    </row>
    <row r="28" spans="1:9" ht="13.5" customHeight="1" thickBot="1">
      <c r="A28" s="65"/>
      <c r="B28" s="55"/>
      <c r="C28" s="50"/>
      <c r="D28" s="69"/>
      <c r="E28" s="79"/>
      <c r="F28" s="80"/>
      <c r="G28" s="81"/>
      <c r="H28" s="80"/>
      <c r="I28" s="80"/>
    </row>
    <row r="29" spans="1:9" s="7" customFormat="1" ht="13.5" customHeight="1" thickBot="1">
      <c r="A29" s="74">
        <v>3</v>
      </c>
      <c r="B29" s="57" t="s">
        <v>2</v>
      </c>
      <c r="C29" s="56"/>
      <c r="D29" s="72"/>
      <c r="E29" s="75" t="s">
        <v>15</v>
      </c>
      <c r="F29" s="76">
        <f>F30</f>
        <v>3209235</v>
      </c>
      <c r="G29" s="77">
        <f>G30</f>
        <v>3209235</v>
      </c>
      <c r="H29" s="76"/>
      <c r="I29" s="76"/>
    </row>
    <row r="30" spans="1:9" s="3" customFormat="1" ht="13.5" customHeight="1">
      <c r="A30" s="64"/>
      <c r="B30" s="55"/>
      <c r="C30" s="50" t="s">
        <v>132</v>
      </c>
      <c r="D30" s="69"/>
      <c r="E30" s="78" t="s">
        <v>133</v>
      </c>
      <c r="F30" s="96">
        <f>SUM(G30:I30)</f>
        <v>3209235</v>
      </c>
      <c r="G30" s="97">
        <f>G31+G33+G34</f>
        <v>3209235</v>
      </c>
      <c r="H30" s="96"/>
      <c r="I30" s="96"/>
    </row>
    <row r="31" spans="1:9" ht="13.5" customHeight="1">
      <c r="A31" s="65"/>
      <c r="B31" s="55"/>
      <c r="C31" s="50"/>
      <c r="D31" s="71" t="s">
        <v>123</v>
      </c>
      <c r="E31" s="79" t="s">
        <v>124</v>
      </c>
      <c r="F31" s="80">
        <f>SUM(G31:I31)</f>
        <v>1549174</v>
      </c>
      <c r="G31" s="81">
        <f>1106199+442975</f>
        <v>1549174</v>
      </c>
      <c r="H31" s="80"/>
      <c r="I31" s="80"/>
    </row>
    <row r="32" spans="1:9" ht="13.5" customHeight="1">
      <c r="A32" s="65"/>
      <c r="B32" s="55"/>
      <c r="C32" s="50"/>
      <c r="D32" s="71" t="s">
        <v>125</v>
      </c>
      <c r="E32" s="79" t="s">
        <v>126</v>
      </c>
      <c r="F32" s="80">
        <f>SUM(G32:I32)</f>
        <v>442975</v>
      </c>
      <c r="G32" s="81">
        <v>442975</v>
      </c>
      <c r="H32" s="80"/>
      <c r="I32" s="80"/>
    </row>
    <row r="33" spans="1:9" ht="13.5" customHeight="1">
      <c r="A33" s="65"/>
      <c r="B33" s="55"/>
      <c r="C33" s="50"/>
      <c r="D33" s="71" t="s">
        <v>134</v>
      </c>
      <c r="E33" s="79" t="s">
        <v>135</v>
      </c>
      <c r="F33" s="80">
        <f>SUM(G33:I33)</f>
        <v>233360</v>
      </c>
      <c r="G33" s="81">
        <v>233360</v>
      </c>
      <c r="H33" s="80"/>
      <c r="I33" s="80"/>
    </row>
    <row r="34" spans="1:9" ht="13.5" customHeight="1">
      <c r="A34" s="65"/>
      <c r="B34" s="55"/>
      <c r="C34" s="50"/>
      <c r="D34" s="69" t="s">
        <v>134</v>
      </c>
      <c r="E34" s="79" t="s">
        <v>136</v>
      </c>
      <c r="F34" s="80">
        <f>SUM(G34:I34)</f>
        <v>1426701</v>
      </c>
      <c r="G34" s="81">
        <v>1426701</v>
      </c>
      <c r="H34" s="80"/>
      <c r="I34" s="80"/>
    </row>
    <row r="35" spans="1:9" ht="13.5" customHeight="1" thickBot="1">
      <c r="A35" s="65"/>
      <c r="B35" s="55"/>
      <c r="C35" s="50"/>
      <c r="D35" s="69"/>
      <c r="E35" s="79"/>
      <c r="F35" s="80"/>
      <c r="G35" s="81"/>
      <c r="H35" s="80"/>
      <c r="I35" s="80"/>
    </row>
    <row r="36" spans="1:9" ht="13.5" customHeight="1" thickBot="1">
      <c r="A36" s="74">
        <v>4</v>
      </c>
      <c r="B36" s="57" t="s">
        <v>137</v>
      </c>
      <c r="C36" s="56"/>
      <c r="D36" s="101"/>
      <c r="E36" s="75" t="s">
        <v>138</v>
      </c>
      <c r="F36" s="76">
        <f>F37</f>
        <v>15000</v>
      </c>
      <c r="G36" s="77">
        <f>G37</f>
        <v>15000</v>
      </c>
      <c r="H36" s="76"/>
      <c r="I36" s="76"/>
    </row>
    <row r="37" spans="1:9" ht="13.5" customHeight="1">
      <c r="A37" s="65"/>
      <c r="B37" s="55"/>
      <c r="C37" s="50" t="s">
        <v>139</v>
      </c>
      <c r="D37" s="69"/>
      <c r="E37" s="78" t="s">
        <v>140</v>
      </c>
      <c r="F37" s="96">
        <f>SUM(G37:I37)</f>
        <v>15000</v>
      </c>
      <c r="G37" s="97">
        <f>G38</f>
        <v>15000</v>
      </c>
      <c r="H37" s="96"/>
      <c r="I37" s="96"/>
    </row>
    <row r="38" spans="1:9" ht="13.5" customHeight="1">
      <c r="A38" s="65"/>
      <c r="B38" s="55"/>
      <c r="C38" s="50"/>
      <c r="D38" s="71" t="s">
        <v>123</v>
      </c>
      <c r="E38" s="79" t="s">
        <v>124</v>
      </c>
      <c r="F38" s="80">
        <f>SUM(G38:I38)</f>
        <v>15000</v>
      </c>
      <c r="G38" s="81">
        <v>15000</v>
      </c>
      <c r="H38" s="80"/>
      <c r="I38" s="80"/>
    </row>
    <row r="39" spans="1:9" ht="13.5" customHeight="1">
      <c r="A39" s="65"/>
      <c r="B39" s="55"/>
      <c r="C39" s="50"/>
      <c r="D39" s="71" t="s">
        <v>125</v>
      </c>
      <c r="E39" s="79" t="s">
        <v>126</v>
      </c>
      <c r="F39" s="80">
        <f>SUM(G39:I39)</f>
        <v>0</v>
      </c>
      <c r="G39" s="81">
        <v>0</v>
      </c>
      <c r="H39" s="80"/>
      <c r="I39" s="80"/>
    </row>
    <row r="40" spans="1:9" ht="13.5" customHeight="1" thickBot="1">
      <c r="A40" s="65"/>
      <c r="B40" s="55"/>
      <c r="C40" s="50"/>
      <c r="D40" s="69"/>
      <c r="E40" s="79"/>
      <c r="F40" s="80"/>
      <c r="G40" s="81"/>
      <c r="H40" s="80"/>
      <c r="I40" s="80"/>
    </row>
    <row r="41" spans="1:9" s="7" customFormat="1" ht="13.5" customHeight="1" thickBot="1">
      <c r="A41" s="74">
        <v>5</v>
      </c>
      <c r="B41" s="57" t="s">
        <v>3</v>
      </c>
      <c r="C41" s="56"/>
      <c r="D41" s="72"/>
      <c r="E41" s="75" t="s">
        <v>20</v>
      </c>
      <c r="F41" s="76">
        <f>F42</f>
        <v>34000</v>
      </c>
      <c r="G41" s="77">
        <f>G42</f>
        <v>15000</v>
      </c>
      <c r="H41" s="76"/>
      <c r="I41" s="76">
        <f>I42</f>
        <v>19000</v>
      </c>
    </row>
    <row r="42" spans="1:9" s="3" customFormat="1" ht="13.5" customHeight="1">
      <c r="A42" s="65"/>
      <c r="B42" s="55"/>
      <c r="C42" s="50" t="s">
        <v>84</v>
      </c>
      <c r="D42" s="69"/>
      <c r="E42" s="78" t="s">
        <v>85</v>
      </c>
      <c r="F42" s="96">
        <f>SUM(G42:I42)</f>
        <v>34000</v>
      </c>
      <c r="G42" s="97">
        <f>G43</f>
        <v>15000</v>
      </c>
      <c r="H42" s="96"/>
      <c r="I42" s="96">
        <f>I43</f>
        <v>19000</v>
      </c>
    </row>
    <row r="43" spans="1:9" s="3" customFormat="1" ht="13.5" customHeight="1">
      <c r="A43" s="65"/>
      <c r="B43" s="55"/>
      <c r="C43" s="50"/>
      <c r="D43" s="71" t="s">
        <v>123</v>
      </c>
      <c r="E43" s="79" t="s">
        <v>124</v>
      </c>
      <c r="F43" s="80">
        <f>SUM(G43:I43)</f>
        <v>34000</v>
      </c>
      <c r="G43" s="81">
        <v>15000</v>
      </c>
      <c r="H43" s="80"/>
      <c r="I43" s="80">
        <v>19000</v>
      </c>
    </row>
    <row r="44" spans="1:9" s="3" customFormat="1" ht="13.5" customHeight="1">
      <c r="A44" s="65"/>
      <c r="B44" s="55"/>
      <c r="C44" s="50"/>
      <c r="D44" s="71" t="s">
        <v>125</v>
      </c>
      <c r="E44" s="79" t="s">
        <v>126</v>
      </c>
      <c r="F44" s="80">
        <f>SUM(G44:I44)</f>
        <v>0</v>
      </c>
      <c r="G44" s="81">
        <v>0</v>
      </c>
      <c r="H44" s="80"/>
      <c r="I44" s="80">
        <v>0</v>
      </c>
    </row>
    <row r="45" spans="1:9" ht="13.5" customHeight="1" thickBot="1">
      <c r="A45" s="65"/>
      <c r="B45" s="55"/>
      <c r="C45" s="50"/>
      <c r="D45" s="69"/>
      <c r="E45" s="79"/>
      <c r="F45" s="80"/>
      <c r="G45" s="81"/>
      <c r="H45" s="80"/>
      <c r="I45" s="80"/>
    </row>
    <row r="46" spans="1:9" ht="13.5" customHeight="1" thickBot="1">
      <c r="A46" s="74">
        <v>6</v>
      </c>
      <c r="B46" s="57" t="s">
        <v>11</v>
      </c>
      <c r="C46" s="56"/>
      <c r="D46" s="72"/>
      <c r="E46" s="75" t="s">
        <v>12</v>
      </c>
      <c r="F46" s="76">
        <f>F47+F51+F55+F59+F63</f>
        <v>459250</v>
      </c>
      <c r="G46" s="76">
        <f>G47+G51+G55+G59+G63</f>
        <v>2750</v>
      </c>
      <c r="H46" s="76"/>
      <c r="I46" s="76">
        <f>I47+I51+I55+I59+I63</f>
        <v>456500</v>
      </c>
    </row>
    <row r="47" spans="1:9" s="3" customFormat="1" ht="13.5" customHeight="1">
      <c r="A47" s="64"/>
      <c r="B47" s="51"/>
      <c r="C47" s="50" t="s">
        <v>141</v>
      </c>
      <c r="D47" s="71"/>
      <c r="E47" s="78" t="s">
        <v>144</v>
      </c>
      <c r="F47" s="96">
        <f>SUM(G47:I47)</f>
        <v>2550</v>
      </c>
      <c r="G47" s="97">
        <f>G48</f>
        <v>2550</v>
      </c>
      <c r="H47" s="96"/>
      <c r="I47" s="96"/>
    </row>
    <row r="48" spans="1:9" ht="13.5" customHeight="1">
      <c r="A48" s="65"/>
      <c r="B48" s="55"/>
      <c r="C48" s="50"/>
      <c r="D48" s="71" t="s">
        <v>123</v>
      </c>
      <c r="E48" s="79" t="s">
        <v>124</v>
      </c>
      <c r="F48" s="80">
        <f>SUM(G48:I48)</f>
        <v>2550</v>
      </c>
      <c r="G48" s="81">
        <v>2550</v>
      </c>
      <c r="H48" s="80"/>
      <c r="I48" s="80"/>
    </row>
    <row r="49" spans="1:9" ht="13.5" customHeight="1">
      <c r="A49" s="65"/>
      <c r="B49" s="55"/>
      <c r="C49" s="50"/>
      <c r="D49" s="71" t="s">
        <v>125</v>
      </c>
      <c r="E49" s="79" t="s">
        <v>126</v>
      </c>
      <c r="F49" s="80">
        <f>SUM(G49:I49)</f>
        <v>0</v>
      </c>
      <c r="G49" s="81">
        <v>0</v>
      </c>
      <c r="H49" s="80"/>
      <c r="I49" s="80"/>
    </row>
    <row r="50" spans="1:9" ht="13.5" customHeight="1">
      <c r="A50" s="65"/>
      <c r="B50" s="55"/>
      <c r="C50" s="50"/>
      <c r="D50" s="69"/>
      <c r="E50" s="79"/>
      <c r="F50" s="80"/>
      <c r="G50" s="81"/>
      <c r="H50" s="80"/>
      <c r="I50" s="80"/>
    </row>
    <row r="51" spans="1:9" s="3" customFormat="1" ht="13.5" customHeight="1">
      <c r="A51" s="64"/>
      <c r="B51" s="51"/>
      <c r="C51" s="50" t="s">
        <v>86</v>
      </c>
      <c r="D51" s="71"/>
      <c r="E51" s="78" t="s">
        <v>143</v>
      </c>
      <c r="F51" s="96">
        <f>SUM(G51:I51)</f>
        <v>127000</v>
      </c>
      <c r="G51" s="97"/>
      <c r="H51" s="96"/>
      <c r="I51" s="96">
        <f>I52</f>
        <v>127000</v>
      </c>
    </row>
    <row r="52" spans="1:9" ht="13.5" customHeight="1">
      <c r="A52" s="65"/>
      <c r="B52" s="55"/>
      <c r="C52" s="50"/>
      <c r="D52" s="71" t="s">
        <v>123</v>
      </c>
      <c r="E52" s="79" t="s">
        <v>124</v>
      </c>
      <c r="F52" s="80">
        <f>SUM(G52:I52)</f>
        <v>127000</v>
      </c>
      <c r="G52" s="81"/>
      <c r="H52" s="80"/>
      <c r="I52" s="80">
        <v>127000</v>
      </c>
    </row>
    <row r="53" spans="1:9" ht="13.5" customHeight="1">
      <c r="A53" s="65"/>
      <c r="B53" s="55"/>
      <c r="C53" s="50"/>
      <c r="D53" s="71" t="s">
        <v>125</v>
      </c>
      <c r="E53" s="79" t="s">
        <v>126</v>
      </c>
      <c r="F53" s="80">
        <f>SUM(G53:I53)</f>
        <v>127000</v>
      </c>
      <c r="G53" s="81"/>
      <c r="H53" s="80"/>
      <c r="I53" s="80">
        <v>127000</v>
      </c>
    </row>
    <row r="54" spans="1:9" ht="13.5" customHeight="1">
      <c r="A54" s="65"/>
      <c r="B54" s="55"/>
      <c r="C54" s="50"/>
      <c r="D54" s="69"/>
      <c r="E54" s="79"/>
      <c r="F54" s="80"/>
      <c r="G54" s="81"/>
      <c r="H54" s="80"/>
      <c r="I54" s="80"/>
    </row>
    <row r="55" spans="1:9" s="3" customFormat="1" ht="13.5" customHeight="1">
      <c r="A55" s="64"/>
      <c r="B55" s="51"/>
      <c r="C55" s="50" t="s">
        <v>88</v>
      </c>
      <c r="D55" s="71"/>
      <c r="E55" s="78" t="s">
        <v>142</v>
      </c>
      <c r="F55" s="96">
        <f>SUM(G55:I55)</f>
        <v>103000</v>
      </c>
      <c r="G55" s="97"/>
      <c r="H55" s="96"/>
      <c r="I55" s="96">
        <f>I56</f>
        <v>103000</v>
      </c>
    </row>
    <row r="56" spans="1:9" ht="13.5" customHeight="1">
      <c r="A56" s="65"/>
      <c r="B56" s="55"/>
      <c r="C56" s="50"/>
      <c r="D56" s="71" t="s">
        <v>123</v>
      </c>
      <c r="E56" s="79" t="s">
        <v>124</v>
      </c>
      <c r="F56" s="80">
        <f>SUM(G56:I56)</f>
        <v>103000</v>
      </c>
      <c r="G56" s="81"/>
      <c r="H56" s="80"/>
      <c r="I56" s="80">
        <v>103000</v>
      </c>
    </row>
    <row r="57" spans="1:9" ht="13.5" customHeight="1">
      <c r="A57" s="65"/>
      <c r="B57" s="55"/>
      <c r="C57" s="50"/>
      <c r="D57" s="71" t="s">
        <v>125</v>
      </c>
      <c r="E57" s="79" t="s">
        <v>126</v>
      </c>
      <c r="F57" s="80">
        <f>SUM(G57:I57)</f>
        <v>0</v>
      </c>
      <c r="G57" s="81"/>
      <c r="H57" s="80"/>
      <c r="I57" s="80">
        <v>0</v>
      </c>
    </row>
    <row r="58" spans="1:9" ht="13.5" customHeight="1">
      <c r="A58" s="65"/>
      <c r="B58" s="55"/>
      <c r="C58" s="50"/>
      <c r="D58" s="71"/>
      <c r="E58" s="79"/>
      <c r="F58" s="80"/>
      <c r="G58" s="81"/>
      <c r="H58" s="80"/>
      <c r="I58" s="80"/>
    </row>
    <row r="59" spans="1:9" s="3" customFormat="1" ht="13.5" customHeight="1">
      <c r="A59" s="64"/>
      <c r="B59" s="51"/>
      <c r="C59" s="50" t="s">
        <v>90</v>
      </c>
      <c r="D59" s="71"/>
      <c r="E59" s="78" t="s">
        <v>91</v>
      </c>
      <c r="F59" s="96">
        <f>SUM(G59:I59)</f>
        <v>26000</v>
      </c>
      <c r="G59" s="97"/>
      <c r="H59" s="96"/>
      <c r="I59" s="96">
        <f>I60</f>
        <v>26000</v>
      </c>
    </row>
    <row r="60" spans="1:9" ht="13.5" customHeight="1">
      <c r="A60" s="65"/>
      <c r="B60" s="55"/>
      <c r="C60" s="50"/>
      <c r="D60" s="71" t="s">
        <v>123</v>
      </c>
      <c r="E60" s="79" t="s">
        <v>124</v>
      </c>
      <c r="F60" s="80">
        <f>SUM(G60:I60)</f>
        <v>26000</v>
      </c>
      <c r="G60" s="81"/>
      <c r="H60" s="80"/>
      <c r="I60" s="80">
        <v>26000</v>
      </c>
    </row>
    <row r="61" spans="1:9" ht="13.5" customHeight="1">
      <c r="A61" s="65"/>
      <c r="B61" s="55"/>
      <c r="C61" s="50"/>
      <c r="D61" s="71" t="s">
        <v>125</v>
      </c>
      <c r="E61" s="79" t="s">
        <v>126</v>
      </c>
      <c r="F61" s="80">
        <f>SUM(G61:I61)</f>
        <v>0</v>
      </c>
      <c r="G61" s="81"/>
      <c r="H61" s="80"/>
      <c r="I61" s="80">
        <v>0</v>
      </c>
    </row>
    <row r="62" spans="1:9" ht="13.5" customHeight="1">
      <c r="A62" s="65"/>
      <c r="B62" s="55"/>
      <c r="C62" s="50"/>
      <c r="D62" s="71"/>
      <c r="E62" s="79"/>
      <c r="F62" s="80"/>
      <c r="G62" s="81"/>
      <c r="H62" s="80"/>
      <c r="I62" s="80"/>
    </row>
    <row r="63" spans="1:9" s="3" customFormat="1" ht="13.5" customHeight="1">
      <c r="A63" s="64"/>
      <c r="B63" s="51"/>
      <c r="C63" s="50" t="s">
        <v>92</v>
      </c>
      <c r="D63" s="71"/>
      <c r="E63" s="78" t="s">
        <v>93</v>
      </c>
      <c r="F63" s="96">
        <f>SUM(G63:I63)</f>
        <v>200700</v>
      </c>
      <c r="G63" s="96">
        <f>G64</f>
        <v>200</v>
      </c>
      <c r="H63" s="96"/>
      <c r="I63" s="96">
        <f>I64</f>
        <v>200500</v>
      </c>
    </row>
    <row r="64" spans="1:9" ht="13.5" customHeight="1">
      <c r="A64" s="65"/>
      <c r="B64" s="55"/>
      <c r="C64" s="50"/>
      <c r="D64" s="71" t="s">
        <v>123</v>
      </c>
      <c r="E64" s="79" t="s">
        <v>124</v>
      </c>
      <c r="F64" s="80">
        <f>SUM(G64:I64)</f>
        <v>200700</v>
      </c>
      <c r="G64" s="80">
        <v>200</v>
      </c>
      <c r="H64" s="80"/>
      <c r="I64" s="80">
        <v>200500</v>
      </c>
    </row>
    <row r="65" spans="1:9" ht="13.5" customHeight="1">
      <c r="A65" s="65"/>
      <c r="B65" s="55"/>
      <c r="C65" s="50"/>
      <c r="D65" s="71" t="s">
        <v>125</v>
      </c>
      <c r="E65" s="79" t="s">
        <v>126</v>
      </c>
      <c r="F65" s="80">
        <f>SUM(G65:I65)</f>
        <v>172031</v>
      </c>
      <c r="G65" s="80">
        <v>0</v>
      </c>
      <c r="H65" s="80"/>
      <c r="I65" s="80">
        <v>172031</v>
      </c>
    </row>
    <row r="66" spans="1:9" ht="13.5" customHeight="1" thickBot="1">
      <c r="A66" s="65"/>
      <c r="B66" s="55"/>
      <c r="C66" s="50"/>
      <c r="D66" s="69"/>
      <c r="E66" s="79"/>
      <c r="F66" s="80"/>
      <c r="G66" s="81"/>
      <c r="H66" s="80"/>
      <c r="I66" s="80"/>
    </row>
    <row r="67" spans="1:9" s="7" customFormat="1" ht="13.5" customHeight="1" thickBot="1">
      <c r="A67" s="74">
        <v>7</v>
      </c>
      <c r="B67" s="57" t="s">
        <v>4</v>
      </c>
      <c r="C67" s="56"/>
      <c r="D67" s="72"/>
      <c r="E67" s="75" t="s">
        <v>5</v>
      </c>
      <c r="F67" s="76">
        <f>F68+F72+F76+F81+F85+F89</f>
        <v>4657687</v>
      </c>
      <c r="G67" s="76">
        <f>G68+G72+G76+G81+G85+G89</f>
        <v>4420097</v>
      </c>
      <c r="H67" s="76">
        <f>H68+H72+H76+H81+H85+H89</f>
        <v>24090</v>
      </c>
      <c r="I67" s="76">
        <f>I68+I72+I76+I81+I85+I89</f>
        <v>213500</v>
      </c>
    </row>
    <row r="68" spans="1:9" s="3" customFormat="1" ht="13.5" customHeight="1">
      <c r="A68" s="64"/>
      <c r="B68" s="51"/>
      <c r="C68" s="50" t="s">
        <v>94</v>
      </c>
      <c r="D68" s="71"/>
      <c r="E68" s="78" t="s">
        <v>95</v>
      </c>
      <c r="F68" s="96">
        <f>SUM(G68:I68)</f>
        <v>205590</v>
      </c>
      <c r="G68" s="97"/>
      <c r="H68" s="96">
        <f>H69</f>
        <v>12090</v>
      </c>
      <c r="I68" s="96">
        <f>I69</f>
        <v>193500</v>
      </c>
    </row>
    <row r="69" spans="1:9" ht="13.5" customHeight="1">
      <c r="A69" s="65"/>
      <c r="B69" s="55"/>
      <c r="C69" s="50"/>
      <c r="D69" s="71" t="s">
        <v>123</v>
      </c>
      <c r="E69" s="79" t="s">
        <v>124</v>
      </c>
      <c r="F69" s="80">
        <f>SUM(G69:I69)</f>
        <v>205590</v>
      </c>
      <c r="G69" s="81"/>
      <c r="H69" s="80">
        <v>12090</v>
      </c>
      <c r="I69" s="80">
        <v>193500</v>
      </c>
    </row>
    <row r="70" spans="1:9" ht="13.5" customHeight="1">
      <c r="A70" s="65"/>
      <c r="B70" s="55"/>
      <c r="C70" s="50"/>
      <c r="D70" s="71" t="s">
        <v>125</v>
      </c>
      <c r="E70" s="79" t="s">
        <v>126</v>
      </c>
      <c r="F70" s="80">
        <f>SUM(G70:I70)</f>
        <v>205590</v>
      </c>
      <c r="G70" s="81"/>
      <c r="H70" s="80">
        <v>12090</v>
      </c>
      <c r="I70" s="80">
        <v>193500</v>
      </c>
    </row>
    <row r="71" spans="1:9" ht="13.5" customHeight="1">
      <c r="A71" s="65"/>
      <c r="B71" s="55"/>
      <c r="C71" s="50"/>
      <c r="D71" s="69"/>
      <c r="E71" s="79"/>
      <c r="F71" s="80"/>
      <c r="G71" s="81"/>
      <c r="H71" s="80"/>
      <c r="I71" s="80"/>
    </row>
    <row r="72" spans="1:9" s="3" customFormat="1" ht="13.5" customHeight="1">
      <c r="A72" s="64"/>
      <c r="B72" s="51"/>
      <c r="C72" s="50" t="s">
        <v>145</v>
      </c>
      <c r="D72" s="71"/>
      <c r="E72" s="78" t="s">
        <v>146</v>
      </c>
      <c r="F72" s="96">
        <f>SUM(G72:I72)</f>
        <v>330500</v>
      </c>
      <c r="G72" s="97">
        <f>G73</f>
        <v>330500</v>
      </c>
      <c r="H72" s="96"/>
      <c r="I72" s="96"/>
    </row>
    <row r="73" spans="1:9" ht="13.5" customHeight="1">
      <c r="A73" s="65"/>
      <c r="B73" s="55"/>
      <c r="C73" s="50"/>
      <c r="D73" s="71" t="s">
        <v>123</v>
      </c>
      <c r="E73" s="79" t="s">
        <v>124</v>
      </c>
      <c r="F73" s="80">
        <f>SUM(G73:I73)</f>
        <v>330500</v>
      </c>
      <c r="G73" s="81">
        <v>330500</v>
      </c>
      <c r="H73" s="80"/>
      <c r="I73" s="80"/>
    </row>
    <row r="74" spans="1:9" ht="13.5" customHeight="1">
      <c r="A74" s="65"/>
      <c r="B74" s="55"/>
      <c r="C74" s="50"/>
      <c r="D74" s="71" t="s">
        <v>125</v>
      </c>
      <c r="E74" s="79" t="s">
        <v>126</v>
      </c>
      <c r="F74" s="80">
        <f>SUM(G74:I74)</f>
        <v>0</v>
      </c>
      <c r="G74" s="81">
        <v>0</v>
      </c>
      <c r="H74" s="80"/>
      <c r="I74" s="80"/>
    </row>
    <row r="75" spans="1:9" ht="13.5" customHeight="1">
      <c r="A75" s="65"/>
      <c r="B75" s="55"/>
      <c r="C75" s="50"/>
      <c r="D75" s="69"/>
      <c r="E75" s="79"/>
      <c r="F75" s="80"/>
      <c r="G75" s="81"/>
      <c r="H75" s="80"/>
      <c r="I75" s="80"/>
    </row>
    <row r="76" spans="1:9" s="3" customFormat="1" ht="13.5" customHeight="1">
      <c r="A76" s="64"/>
      <c r="B76" s="51"/>
      <c r="C76" s="50" t="s">
        <v>147</v>
      </c>
      <c r="D76" s="71"/>
      <c r="E76" s="78" t="s">
        <v>148</v>
      </c>
      <c r="F76" s="96">
        <f>SUM(G76:I76)</f>
        <v>4040397</v>
      </c>
      <c r="G76" s="97">
        <f>G77+G79</f>
        <v>4040397</v>
      </c>
      <c r="H76" s="96"/>
      <c r="I76" s="96"/>
    </row>
    <row r="77" spans="1:9" ht="13.5" customHeight="1">
      <c r="A77" s="65"/>
      <c r="B77" s="55"/>
      <c r="C77" s="50"/>
      <c r="D77" s="71" t="s">
        <v>123</v>
      </c>
      <c r="E77" s="79" t="s">
        <v>124</v>
      </c>
      <c r="F77" s="80">
        <f>SUM(G77:I77)</f>
        <v>3940397</v>
      </c>
      <c r="G77" s="81">
        <f>1082830+2857567</f>
        <v>3940397</v>
      </c>
      <c r="H77" s="80"/>
      <c r="I77" s="80"/>
    </row>
    <row r="78" spans="1:9" ht="13.5" customHeight="1">
      <c r="A78" s="65"/>
      <c r="B78" s="55"/>
      <c r="C78" s="50"/>
      <c r="D78" s="71" t="s">
        <v>125</v>
      </c>
      <c r="E78" s="79" t="s">
        <v>126</v>
      </c>
      <c r="F78" s="80">
        <f>SUM(G78:I78)</f>
        <v>2857567</v>
      </c>
      <c r="G78" s="81">
        <v>2857567</v>
      </c>
      <c r="H78" s="80"/>
      <c r="I78" s="80"/>
    </row>
    <row r="79" spans="1:9" ht="13.5" customHeight="1">
      <c r="A79" s="65"/>
      <c r="B79" s="55"/>
      <c r="C79" s="50"/>
      <c r="D79" s="69" t="s">
        <v>134</v>
      </c>
      <c r="E79" s="79" t="s">
        <v>135</v>
      </c>
      <c r="F79" s="80">
        <f>SUM(G79:I79)</f>
        <v>100000</v>
      </c>
      <c r="G79" s="81">
        <v>100000</v>
      </c>
      <c r="H79" s="80"/>
      <c r="I79" s="80"/>
    </row>
    <row r="80" spans="1:9" ht="13.5" customHeight="1">
      <c r="A80" s="65"/>
      <c r="B80" s="55"/>
      <c r="C80" s="50"/>
      <c r="D80" s="69"/>
      <c r="E80" s="79"/>
      <c r="F80" s="80"/>
      <c r="G80" s="81"/>
      <c r="H80" s="80"/>
      <c r="I80" s="80"/>
    </row>
    <row r="81" spans="1:9" s="3" customFormat="1" ht="13.5" customHeight="1">
      <c r="A81" s="64"/>
      <c r="B81" s="51"/>
      <c r="C81" s="50" t="s">
        <v>96</v>
      </c>
      <c r="D81" s="71"/>
      <c r="E81" s="78" t="s">
        <v>97</v>
      </c>
      <c r="F81" s="96">
        <f>SUM(G81:I81)</f>
        <v>32000</v>
      </c>
      <c r="G81" s="97"/>
      <c r="H81" s="96">
        <f>H82</f>
        <v>12000</v>
      </c>
      <c r="I81" s="96">
        <f>I82</f>
        <v>20000</v>
      </c>
    </row>
    <row r="82" spans="1:9" ht="13.5" customHeight="1">
      <c r="A82" s="65"/>
      <c r="B82" s="55"/>
      <c r="C82" s="50"/>
      <c r="D82" s="71" t="s">
        <v>123</v>
      </c>
      <c r="E82" s="79" t="s">
        <v>124</v>
      </c>
      <c r="F82" s="80">
        <f>SUM(G82:I82)</f>
        <v>32000</v>
      </c>
      <c r="G82" s="81"/>
      <c r="H82" s="80">
        <v>12000</v>
      </c>
      <c r="I82" s="80">
        <v>20000</v>
      </c>
    </row>
    <row r="83" spans="1:9" ht="13.5" customHeight="1">
      <c r="A83" s="65"/>
      <c r="B83" s="55"/>
      <c r="C83" s="50"/>
      <c r="D83" s="71" t="s">
        <v>125</v>
      </c>
      <c r="E83" s="79" t="s">
        <v>126</v>
      </c>
      <c r="F83" s="80">
        <f>SUM(G83:I83)</f>
        <v>25300</v>
      </c>
      <c r="G83" s="81"/>
      <c r="H83" s="80">
        <v>8250</v>
      </c>
      <c r="I83" s="80">
        <v>17050</v>
      </c>
    </row>
    <row r="84" spans="1:9" ht="13.5" customHeight="1">
      <c r="A84" s="65"/>
      <c r="B84" s="55"/>
      <c r="C84" s="50"/>
      <c r="D84" s="69"/>
      <c r="E84" s="79"/>
      <c r="F84" s="80"/>
      <c r="G84" s="81"/>
      <c r="H84" s="80"/>
      <c r="I84" s="80"/>
    </row>
    <row r="85" spans="1:9" s="3" customFormat="1" ht="13.5" customHeight="1">
      <c r="A85" s="64"/>
      <c r="B85" s="51"/>
      <c r="C85" s="50" t="s">
        <v>149</v>
      </c>
      <c r="D85" s="71"/>
      <c r="E85" s="78" t="s">
        <v>150</v>
      </c>
      <c r="F85" s="96">
        <f>SUM(G85:I85)</f>
        <v>27000</v>
      </c>
      <c r="G85" s="97">
        <f>G86</f>
        <v>27000</v>
      </c>
      <c r="H85" s="96"/>
      <c r="I85" s="96"/>
    </row>
    <row r="86" spans="1:9" ht="13.5" customHeight="1">
      <c r="A86" s="65"/>
      <c r="B86" s="55"/>
      <c r="C86" s="50"/>
      <c r="D86" s="71" t="s">
        <v>123</v>
      </c>
      <c r="E86" s="79" t="s">
        <v>124</v>
      </c>
      <c r="F86" s="80">
        <f>SUM(G86:I86)</f>
        <v>27000</v>
      </c>
      <c r="G86" s="81">
        <v>27000</v>
      </c>
      <c r="H86" s="80"/>
      <c r="I86" s="80"/>
    </row>
    <row r="87" spans="1:9" ht="13.5" customHeight="1">
      <c r="A87" s="65"/>
      <c r="B87" s="55"/>
      <c r="C87" s="50"/>
      <c r="D87" s="71" t="s">
        <v>125</v>
      </c>
      <c r="E87" s="79" t="s">
        <v>126</v>
      </c>
      <c r="F87" s="80">
        <f>SUM(G87:I87)</f>
        <v>5200</v>
      </c>
      <c r="G87" s="81">
        <v>5200</v>
      </c>
      <c r="H87" s="80"/>
      <c r="I87" s="80"/>
    </row>
    <row r="88" spans="1:9" ht="13.5" customHeight="1">
      <c r="A88" s="65"/>
      <c r="B88" s="55"/>
      <c r="C88" s="50"/>
      <c r="D88" s="69"/>
      <c r="E88" s="79"/>
      <c r="F88" s="80"/>
      <c r="G88" s="81"/>
      <c r="H88" s="80"/>
      <c r="I88" s="80"/>
    </row>
    <row r="89" spans="1:9" s="3" customFormat="1" ht="13.5" customHeight="1">
      <c r="A89" s="64"/>
      <c r="B89" s="51"/>
      <c r="C89" s="50" t="s">
        <v>151</v>
      </c>
      <c r="D89" s="71"/>
      <c r="E89" s="78" t="s">
        <v>152</v>
      </c>
      <c r="F89" s="96">
        <f>SUM(G89:I89)</f>
        <v>22200</v>
      </c>
      <c r="G89" s="97">
        <f>G90+G92</f>
        <v>22200</v>
      </c>
      <c r="H89" s="96"/>
      <c r="I89" s="96"/>
    </row>
    <row r="90" spans="1:9" ht="13.5" customHeight="1">
      <c r="A90" s="65"/>
      <c r="B90" s="55"/>
      <c r="C90" s="50"/>
      <c r="D90" s="71" t="s">
        <v>123</v>
      </c>
      <c r="E90" s="79" t="s">
        <v>124</v>
      </c>
      <c r="F90" s="80">
        <f>SUM(G90:I90)</f>
        <v>19200</v>
      </c>
      <c r="G90" s="81">
        <v>19200</v>
      </c>
      <c r="H90" s="80"/>
      <c r="I90" s="80"/>
    </row>
    <row r="91" spans="1:9" ht="13.5" customHeight="1">
      <c r="A91" s="65"/>
      <c r="B91" s="55"/>
      <c r="C91" s="50"/>
      <c r="D91" s="71" t="s">
        <v>125</v>
      </c>
      <c r="E91" s="79" t="s">
        <v>126</v>
      </c>
      <c r="F91" s="80">
        <f>SUM(G91:I91)</f>
        <v>7000</v>
      </c>
      <c r="G91" s="81">
        <v>7000</v>
      </c>
      <c r="H91" s="80"/>
      <c r="I91" s="80"/>
    </row>
    <row r="92" spans="1:9" ht="13.5" customHeight="1">
      <c r="A92" s="65"/>
      <c r="B92" s="55"/>
      <c r="C92" s="50"/>
      <c r="D92" s="69" t="s">
        <v>134</v>
      </c>
      <c r="E92" s="79" t="s">
        <v>135</v>
      </c>
      <c r="F92" s="80">
        <f>SUM(G92:I92)</f>
        <v>3000</v>
      </c>
      <c r="G92" s="81">
        <v>3000</v>
      </c>
      <c r="H92" s="80"/>
      <c r="I92" s="80"/>
    </row>
    <row r="93" spans="1:9" ht="13.5" customHeight="1" thickBot="1">
      <c r="A93" s="65"/>
      <c r="B93" s="55"/>
      <c r="C93" s="50"/>
      <c r="D93" s="69"/>
      <c r="E93" s="79"/>
      <c r="F93" s="80"/>
      <c r="G93" s="81"/>
      <c r="H93" s="80"/>
      <c r="I93" s="80"/>
    </row>
    <row r="94" spans="1:9" s="7" customFormat="1" ht="13.5" customHeight="1" thickBot="1">
      <c r="A94" s="74">
        <v>8</v>
      </c>
      <c r="B94" s="57" t="s">
        <v>45</v>
      </c>
      <c r="C94" s="56"/>
      <c r="D94" s="72"/>
      <c r="E94" s="75" t="s">
        <v>46</v>
      </c>
      <c r="F94" s="76">
        <f>F95</f>
        <v>1000</v>
      </c>
      <c r="G94" s="77"/>
      <c r="H94" s="76"/>
      <c r="I94" s="76">
        <f>I95</f>
        <v>1000</v>
      </c>
    </row>
    <row r="95" spans="1:9" s="3" customFormat="1" ht="13.5" customHeight="1">
      <c r="A95" s="64"/>
      <c r="B95" s="51"/>
      <c r="C95" s="50" t="s">
        <v>98</v>
      </c>
      <c r="D95" s="71"/>
      <c r="E95" s="78" t="s">
        <v>153</v>
      </c>
      <c r="F95" s="96">
        <f>SUM(G95:I95)</f>
        <v>1000</v>
      </c>
      <c r="G95" s="97"/>
      <c r="H95" s="96"/>
      <c r="I95" s="96">
        <f>I96</f>
        <v>1000</v>
      </c>
    </row>
    <row r="96" spans="1:9" ht="13.5" customHeight="1">
      <c r="A96" s="65"/>
      <c r="B96" s="55"/>
      <c r="C96" s="50"/>
      <c r="D96" s="71" t="s">
        <v>123</v>
      </c>
      <c r="E96" s="79" t="s">
        <v>124</v>
      </c>
      <c r="F96" s="80">
        <f>SUM(G96:I96)</f>
        <v>1000</v>
      </c>
      <c r="G96" s="81"/>
      <c r="H96" s="80"/>
      <c r="I96" s="80">
        <v>1000</v>
      </c>
    </row>
    <row r="97" spans="1:9" ht="13.5" customHeight="1">
      <c r="A97" s="65"/>
      <c r="B97" s="55"/>
      <c r="C97" s="50"/>
      <c r="D97" s="71" t="s">
        <v>125</v>
      </c>
      <c r="E97" s="79" t="s">
        <v>126</v>
      </c>
      <c r="F97" s="80">
        <f>SUM(G97:I97)</f>
        <v>0</v>
      </c>
      <c r="G97" s="81"/>
      <c r="H97" s="80"/>
      <c r="I97" s="80">
        <v>0</v>
      </c>
    </row>
    <row r="98" spans="1:9" ht="13.5" customHeight="1" thickBot="1">
      <c r="A98" s="65"/>
      <c r="B98" s="55"/>
      <c r="C98" s="50"/>
      <c r="D98" s="69"/>
      <c r="E98" s="79"/>
      <c r="F98" s="80"/>
      <c r="G98" s="81"/>
      <c r="H98" s="80"/>
      <c r="I98" s="80"/>
    </row>
    <row r="99" spans="1:9" s="7" customFormat="1" ht="13.5" customHeight="1">
      <c r="A99" s="82">
        <v>9</v>
      </c>
      <c r="B99" s="83" t="s">
        <v>13</v>
      </c>
      <c r="C99" s="84"/>
      <c r="D99" s="85"/>
      <c r="E99" s="86" t="s">
        <v>57</v>
      </c>
      <c r="F99" s="87">
        <f>F106+F113+F101</f>
        <v>4879800</v>
      </c>
      <c r="G99" s="87">
        <f>G106+G113+G101</f>
        <v>1290000</v>
      </c>
      <c r="H99" s="87"/>
      <c r="I99" s="87">
        <f>I106+I113+I101</f>
        <v>3589800</v>
      </c>
    </row>
    <row r="100" spans="1:9" s="7" customFormat="1" ht="13.5" customHeight="1" thickBot="1">
      <c r="A100" s="88"/>
      <c r="B100" s="89"/>
      <c r="C100" s="90"/>
      <c r="D100" s="91"/>
      <c r="E100" s="92" t="s">
        <v>58</v>
      </c>
      <c r="F100" s="93"/>
      <c r="G100" s="94"/>
      <c r="H100" s="93"/>
      <c r="I100" s="93"/>
    </row>
    <row r="101" spans="1:9" s="7" customFormat="1" ht="13.5" customHeight="1">
      <c r="A101" s="64"/>
      <c r="B101" s="51"/>
      <c r="C101" s="50" t="s">
        <v>541</v>
      </c>
      <c r="D101" s="71"/>
      <c r="E101" s="78" t="s">
        <v>542</v>
      </c>
      <c r="F101" s="96">
        <f>SUM(G101:I101)</f>
        <v>35000</v>
      </c>
      <c r="G101" s="97">
        <f>G102+G104</f>
        <v>35000</v>
      </c>
      <c r="H101" s="96"/>
      <c r="I101" s="96"/>
    </row>
    <row r="102" spans="1:9" s="7" customFormat="1" ht="13.5" customHeight="1">
      <c r="A102" s="64"/>
      <c r="B102" s="51"/>
      <c r="C102" s="50"/>
      <c r="D102" s="71" t="s">
        <v>123</v>
      </c>
      <c r="E102" s="79" t="s">
        <v>124</v>
      </c>
      <c r="F102" s="80">
        <f>SUM(G102:I102)</f>
        <v>0</v>
      </c>
      <c r="G102" s="81">
        <v>0</v>
      </c>
      <c r="H102" s="80"/>
      <c r="I102" s="80"/>
    </row>
    <row r="103" spans="1:9" s="7" customFormat="1" ht="13.5" customHeight="1">
      <c r="A103" s="64"/>
      <c r="B103" s="51"/>
      <c r="C103" s="50"/>
      <c r="D103" s="71" t="s">
        <v>125</v>
      </c>
      <c r="E103" s="79" t="s">
        <v>126</v>
      </c>
      <c r="F103" s="80">
        <f>SUM(G103:I103)</f>
        <v>0</v>
      </c>
      <c r="G103" s="81">
        <v>0</v>
      </c>
      <c r="H103" s="80"/>
      <c r="I103" s="80"/>
    </row>
    <row r="104" spans="1:9" s="7" customFormat="1" ht="13.5" customHeight="1">
      <c r="A104" s="64"/>
      <c r="B104" s="51"/>
      <c r="C104" s="50"/>
      <c r="D104" s="71" t="s">
        <v>134</v>
      </c>
      <c r="E104" s="79" t="s">
        <v>135</v>
      </c>
      <c r="F104" s="80">
        <f>SUM(G104:I104)</f>
        <v>35000</v>
      </c>
      <c r="G104" s="81">
        <v>35000</v>
      </c>
      <c r="H104" s="80"/>
      <c r="I104" s="80"/>
    </row>
    <row r="105" spans="1:9" s="7" customFormat="1" ht="13.5" customHeight="1">
      <c r="A105" s="64"/>
      <c r="B105" s="51"/>
      <c r="C105" s="50"/>
      <c r="D105" s="71"/>
      <c r="E105" s="478"/>
      <c r="F105" s="479"/>
      <c r="G105" s="480"/>
      <c r="H105" s="479"/>
      <c r="I105" s="479"/>
    </row>
    <row r="106" spans="1:9" s="3" customFormat="1" ht="13.5" customHeight="1">
      <c r="A106" s="64"/>
      <c r="B106" s="51"/>
      <c r="C106" s="50" t="s">
        <v>100</v>
      </c>
      <c r="D106" s="71"/>
      <c r="E106" s="78" t="s">
        <v>154</v>
      </c>
      <c r="F106" s="96">
        <f>SUM(G106:I106)</f>
        <v>4839000</v>
      </c>
      <c r="G106" s="97">
        <f>G108+G110+G111</f>
        <v>1255000</v>
      </c>
      <c r="H106" s="96"/>
      <c r="I106" s="96">
        <f>I108</f>
        <v>3584000</v>
      </c>
    </row>
    <row r="107" spans="1:9" ht="13.5" customHeight="1">
      <c r="A107" s="65"/>
      <c r="B107" s="55"/>
      <c r="C107" s="50"/>
      <c r="D107" s="69"/>
      <c r="E107" s="78" t="s">
        <v>155</v>
      </c>
      <c r="F107" s="80"/>
      <c r="G107" s="81"/>
      <c r="H107" s="80"/>
      <c r="I107" s="80"/>
    </row>
    <row r="108" spans="1:9" ht="13.5" customHeight="1">
      <c r="A108" s="65"/>
      <c r="B108" s="55"/>
      <c r="C108" s="50"/>
      <c r="D108" s="71" t="s">
        <v>123</v>
      </c>
      <c r="E108" s="79" t="s">
        <v>124</v>
      </c>
      <c r="F108" s="80">
        <f>SUM(G108:I108)</f>
        <v>3589000</v>
      </c>
      <c r="G108" s="81">
        <v>5000</v>
      </c>
      <c r="H108" s="80"/>
      <c r="I108" s="80">
        <v>3584000</v>
      </c>
    </row>
    <row r="109" spans="1:9" ht="13.5" customHeight="1">
      <c r="A109" s="65"/>
      <c r="B109" s="55"/>
      <c r="C109" s="50"/>
      <c r="D109" s="71" t="s">
        <v>125</v>
      </c>
      <c r="E109" s="79" t="s">
        <v>126</v>
      </c>
      <c r="F109" s="80">
        <f>SUM(G109:I109)</f>
        <v>2782000</v>
      </c>
      <c r="G109" s="81">
        <v>0</v>
      </c>
      <c r="H109" s="80"/>
      <c r="I109" s="80">
        <v>2782000</v>
      </c>
    </row>
    <row r="110" spans="1:9" ht="13.5" customHeight="1">
      <c r="A110" s="65"/>
      <c r="B110" s="55"/>
      <c r="C110" s="50"/>
      <c r="D110" s="71" t="s">
        <v>134</v>
      </c>
      <c r="E110" s="79" t="s">
        <v>135</v>
      </c>
      <c r="F110" s="80">
        <f>SUM(G110:I110)</f>
        <v>50000</v>
      </c>
      <c r="G110" s="81">
        <v>50000</v>
      </c>
      <c r="H110" s="80"/>
      <c r="I110" s="80"/>
    </row>
    <row r="111" spans="1:9" ht="13.5" customHeight="1">
      <c r="A111" s="65"/>
      <c r="B111" s="55"/>
      <c r="C111" s="50"/>
      <c r="D111" s="69" t="s">
        <v>134</v>
      </c>
      <c r="E111" s="79" t="s">
        <v>136</v>
      </c>
      <c r="F111" s="80">
        <f>SUM(G111:I111)</f>
        <v>1200000</v>
      </c>
      <c r="G111" s="81">
        <v>1200000</v>
      </c>
      <c r="H111" s="80"/>
      <c r="I111" s="80"/>
    </row>
    <row r="112" spans="1:9" ht="13.5" customHeight="1">
      <c r="A112" s="65"/>
      <c r="B112" s="55"/>
      <c r="C112" s="50"/>
      <c r="D112" s="69"/>
      <c r="E112" s="79"/>
      <c r="F112" s="80"/>
      <c r="G112" s="81"/>
      <c r="H112" s="80"/>
      <c r="I112" s="80"/>
    </row>
    <row r="113" spans="1:9" s="3" customFormat="1" ht="13.5" customHeight="1">
      <c r="A113" s="64"/>
      <c r="B113" s="51"/>
      <c r="C113" s="50" t="s">
        <v>102</v>
      </c>
      <c r="D113" s="71"/>
      <c r="E113" s="78" t="s">
        <v>103</v>
      </c>
      <c r="F113" s="96">
        <f>SUM(G113:I113)</f>
        <v>5800</v>
      </c>
      <c r="G113" s="97"/>
      <c r="H113" s="96"/>
      <c r="I113" s="96">
        <f>I114</f>
        <v>5800</v>
      </c>
    </row>
    <row r="114" spans="1:9" ht="13.5" customHeight="1">
      <c r="A114" s="65"/>
      <c r="B114" s="55"/>
      <c r="C114" s="50"/>
      <c r="D114" s="71" t="s">
        <v>123</v>
      </c>
      <c r="E114" s="79" t="s">
        <v>124</v>
      </c>
      <c r="F114" s="80">
        <f>SUM(G114:I114)</f>
        <v>5800</v>
      </c>
      <c r="G114" s="81"/>
      <c r="H114" s="80"/>
      <c r="I114" s="80">
        <v>5800</v>
      </c>
    </row>
    <row r="115" spans="1:9" ht="13.5" customHeight="1">
      <c r="A115" s="65"/>
      <c r="B115" s="55"/>
      <c r="C115" s="50"/>
      <c r="D115" s="71" t="s">
        <v>125</v>
      </c>
      <c r="E115" s="79" t="s">
        <v>126</v>
      </c>
      <c r="F115" s="80">
        <f>SUM(G115:I115)</f>
        <v>0</v>
      </c>
      <c r="G115" s="81"/>
      <c r="H115" s="80"/>
      <c r="I115" s="80">
        <v>0</v>
      </c>
    </row>
    <row r="116" spans="1:9" ht="13.5" customHeight="1" thickBot="1">
      <c r="A116" s="65"/>
      <c r="B116" s="55"/>
      <c r="C116" s="50"/>
      <c r="D116" s="69"/>
      <c r="E116" s="79"/>
      <c r="F116" s="80"/>
      <c r="G116" s="81"/>
      <c r="H116" s="80"/>
      <c r="I116" s="80"/>
    </row>
    <row r="117" spans="1:9" s="7" customFormat="1" ht="13.5" customHeight="1" thickBot="1">
      <c r="A117" s="82">
        <v>10</v>
      </c>
      <c r="B117" s="83" t="s">
        <v>156</v>
      </c>
      <c r="C117" s="84"/>
      <c r="D117" s="85"/>
      <c r="E117" s="86" t="s">
        <v>157</v>
      </c>
      <c r="F117" s="87">
        <f>F118+F122</f>
        <v>952250</v>
      </c>
      <c r="G117" s="87">
        <f>G118+G122</f>
        <v>952250</v>
      </c>
      <c r="H117" s="87"/>
      <c r="I117" s="87"/>
    </row>
    <row r="118" spans="1:9" ht="13.5" customHeight="1">
      <c r="A118" s="82"/>
      <c r="B118" s="83"/>
      <c r="C118" s="84" t="s">
        <v>158</v>
      </c>
      <c r="D118" s="85"/>
      <c r="E118" s="102" t="s">
        <v>160</v>
      </c>
      <c r="F118" s="103">
        <f>SUM(G118:I118)</f>
        <v>905250</v>
      </c>
      <c r="G118" s="104">
        <f>G120</f>
        <v>905250</v>
      </c>
      <c r="H118" s="103"/>
      <c r="I118" s="103"/>
    </row>
    <row r="119" spans="1:9" ht="13.5" customHeight="1">
      <c r="A119" s="65"/>
      <c r="B119" s="55"/>
      <c r="C119" s="50"/>
      <c r="D119" s="69"/>
      <c r="E119" s="78" t="s">
        <v>159</v>
      </c>
      <c r="F119" s="80"/>
      <c r="G119" s="81"/>
      <c r="H119" s="80"/>
      <c r="I119" s="80"/>
    </row>
    <row r="120" spans="1:9" ht="13.5" customHeight="1">
      <c r="A120" s="65"/>
      <c r="B120" s="55"/>
      <c r="C120" s="50"/>
      <c r="D120" s="71" t="s">
        <v>123</v>
      </c>
      <c r="E120" s="79" t="s">
        <v>124</v>
      </c>
      <c r="F120" s="80">
        <f>SUM(G120:I120)</f>
        <v>905250</v>
      </c>
      <c r="G120" s="81">
        <v>905250</v>
      </c>
      <c r="H120" s="80"/>
      <c r="I120" s="80"/>
    </row>
    <row r="121" spans="1:9" ht="13.5" customHeight="1">
      <c r="A121" s="65"/>
      <c r="B121" s="55"/>
      <c r="C121" s="50"/>
      <c r="D121" s="69"/>
      <c r="E121" s="79"/>
      <c r="F121" s="80"/>
      <c r="G121" s="81"/>
      <c r="H121" s="80"/>
      <c r="I121" s="80"/>
    </row>
    <row r="122" spans="1:9" s="3" customFormat="1" ht="13.5" customHeight="1">
      <c r="A122" s="64"/>
      <c r="B122" s="51"/>
      <c r="C122" s="50" t="s">
        <v>161</v>
      </c>
      <c r="D122" s="71"/>
      <c r="E122" s="78" t="s">
        <v>162</v>
      </c>
      <c r="F122" s="96">
        <f>SUM(G122:I122)</f>
        <v>47000</v>
      </c>
      <c r="G122" s="97">
        <f>G125</f>
        <v>47000</v>
      </c>
      <c r="H122" s="96"/>
      <c r="I122" s="96"/>
    </row>
    <row r="123" spans="1:9" s="3" customFormat="1" ht="13.5" customHeight="1">
      <c r="A123" s="64"/>
      <c r="B123" s="51"/>
      <c r="C123" s="50"/>
      <c r="D123" s="71"/>
      <c r="E123" s="78" t="s">
        <v>163</v>
      </c>
      <c r="F123" s="96"/>
      <c r="G123" s="97"/>
      <c r="H123" s="96"/>
      <c r="I123" s="96"/>
    </row>
    <row r="124" spans="1:9" s="3" customFormat="1" ht="13.5" customHeight="1">
      <c r="A124" s="64"/>
      <c r="B124" s="51"/>
      <c r="C124" s="50"/>
      <c r="D124" s="71"/>
      <c r="E124" s="78" t="s">
        <v>164</v>
      </c>
      <c r="F124" s="96"/>
      <c r="G124" s="97"/>
      <c r="H124" s="96"/>
      <c r="I124" s="96"/>
    </row>
    <row r="125" spans="1:9" ht="13.5" customHeight="1">
      <c r="A125" s="65"/>
      <c r="B125" s="55"/>
      <c r="C125" s="50"/>
      <c r="D125" s="71" t="s">
        <v>123</v>
      </c>
      <c r="E125" s="79" t="s">
        <v>124</v>
      </c>
      <c r="F125" s="80">
        <f>SUM(G125:I125)</f>
        <v>47000</v>
      </c>
      <c r="G125" s="81">
        <v>47000</v>
      </c>
      <c r="H125" s="80"/>
      <c r="I125" s="80"/>
    </row>
    <row r="126" spans="1:9" ht="13.5" customHeight="1" thickBot="1">
      <c r="A126" s="65"/>
      <c r="B126" s="55"/>
      <c r="C126" s="50"/>
      <c r="D126" s="69"/>
      <c r="E126" s="79"/>
      <c r="F126" s="80"/>
      <c r="G126" s="81"/>
      <c r="H126" s="80"/>
      <c r="I126" s="80"/>
    </row>
    <row r="127" spans="1:9" s="7" customFormat="1" ht="13.5" customHeight="1" thickBot="1">
      <c r="A127" s="74">
        <v>11</v>
      </c>
      <c r="B127" s="57" t="s">
        <v>7</v>
      </c>
      <c r="C127" s="56"/>
      <c r="D127" s="72"/>
      <c r="E127" s="75" t="s">
        <v>0</v>
      </c>
      <c r="F127" s="76">
        <f>F128</f>
        <v>1051358</v>
      </c>
      <c r="G127" s="77">
        <f>G128</f>
        <v>1051358</v>
      </c>
      <c r="H127" s="76"/>
      <c r="I127" s="76"/>
    </row>
    <row r="128" spans="1:9" s="3" customFormat="1" ht="13.5" customHeight="1">
      <c r="A128" s="64"/>
      <c r="B128" s="51"/>
      <c r="C128" s="50" t="s">
        <v>165</v>
      </c>
      <c r="D128" s="71"/>
      <c r="E128" s="78" t="s">
        <v>166</v>
      </c>
      <c r="F128" s="96">
        <f>SUM(G128:I128)</f>
        <v>1051358</v>
      </c>
      <c r="G128" s="97">
        <f>SUM(G129:G130)</f>
        <v>1051358</v>
      </c>
      <c r="H128" s="96"/>
      <c r="I128" s="96"/>
    </row>
    <row r="129" spans="1:9" ht="13.5" customHeight="1">
      <c r="A129" s="65"/>
      <c r="B129" s="55"/>
      <c r="C129" s="50"/>
      <c r="D129" s="69" t="s">
        <v>123</v>
      </c>
      <c r="E129" s="79" t="s">
        <v>167</v>
      </c>
      <c r="F129" s="80">
        <f>SUM(G129:I129)</f>
        <v>694318</v>
      </c>
      <c r="G129" s="81">
        <v>694318</v>
      </c>
      <c r="H129" s="80"/>
      <c r="I129" s="80"/>
    </row>
    <row r="130" spans="1:9" ht="13.5" customHeight="1">
      <c r="A130" s="65"/>
      <c r="B130" s="55"/>
      <c r="C130" s="50"/>
      <c r="D130" s="69" t="s">
        <v>123</v>
      </c>
      <c r="E130" s="79" t="s">
        <v>168</v>
      </c>
      <c r="F130" s="80">
        <f>SUM(G130:I130)</f>
        <v>357040</v>
      </c>
      <c r="G130" s="81">
        <v>357040</v>
      </c>
      <c r="H130" s="80"/>
      <c r="I130" s="80"/>
    </row>
    <row r="131" spans="1:9" ht="13.5" customHeight="1" thickBot="1">
      <c r="A131" s="65"/>
      <c r="B131" s="55"/>
      <c r="C131" s="50"/>
      <c r="D131" s="69"/>
      <c r="E131" s="79"/>
      <c r="F131" s="80"/>
      <c r="G131" s="81"/>
      <c r="H131" s="80"/>
      <c r="I131" s="80"/>
    </row>
    <row r="132" spans="1:9" ht="13.5" customHeight="1" thickBot="1">
      <c r="A132" s="74">
        <v>12</v>
      </c>
      <c r="B132" s="57" t="s">
        <v>19</v>
      </c>
      <c r="C132" s="56"/>
      <c r="D132" s="72"/>
      <c r="E132" s="75" t="s">
        <v>17</v>
      </c>
      <c r="F132" s="76">
        <f>F133+F137+F141+F147+F151+F156+F160</f>
        <v>17318636</v>
      </c>
      <c r="G132" s="76">
        <f>G133+G137+G141+G147+G151+G156+G160</f>
        <v>17318636</v>
      </c>
      <c r="H132" s="76"/>
      <c r="I132" s="76"/>
    </row>
    <row r="133" spans="1:9" s="7" customFormat="1" ht="13.5" customHeight="1">
      <c r="A133" s="64"/>
      <c r="B133" s="51"/>
      <c r="C133" s="50" t="s">
        <v>169</v>
      </c>
      <c r="D133" s="71"/>
      <c r="E133" s="78" t="s">
        <v>170</v>
      </c>
      <c r="F133" s="96">
        <f>SUM(G133:I133)</f>
        <v>1186436</v>
      </c>
      <c r="G133" s="97">
        <f>G134</f>
        <v>1186436</v>
      </c>
      <c r="H133" s="96"/>
      <c r="I133" s="96"/>
    </row>
    <row r="134" spans="1:9" s="25" customFormat="1" ht="13.5" customHeight="1">
      <c r="A134" s="65"/>
      <c r="B134" s="55"/>
      <c r="C134" s="50"/>
      <c r="D134" s="71" t="s">
        <v>123</v>
      </c>
      <c r="E134" s="79" t="s">
        <v>124</v>
      </c>
      <c r="F134" s="80">
        <f>SUM(G134:I134)</f>
        <v>1186436</v>
      </c>
      <c r="G134" s="81">
        <v>1186436</v>
      </c>
      <c r="H134" s="80"/>
      <c r="I134" s="80"/>
    </row>
    <row r="135" spans="1:9" s="25" customFormat="1" ht="13.5" customHeight="1">
      <c r="A135" s="65"/>
      <c r="B135" s="55"/>
      <c r="C135" s="50"/>
      <c r="D135" s="71" t="s">
        <v>125</v>
      </c>
      <c r="E135" s="79" t="s">
        <v>126</v>
      </c>
      <c r="F135" s="80">
        <f>SUM(G135:I135)</f>
        <v>1088990</v>
      </c>
      <c r="G135" s="81">
        <v>1088990</v>
      </c>
      <c r="H135" s="80"/>
      <c r="I135" s="80"/>
    </row>
    <row r="136" spans="1:9" s="25" customFormat="1" ht="13.5" customHeight="1">
      <c r="A136" s="65"/>
      <c r="B136" s="55"/>
      <c r="C136" s="50"/>
      <c r="D136" s="69"/>
      <c r="E136" s="79"/>
      <c r="F136" s="80"/>
      <c r="G136" s="81"/>
      <c r="H136" s="80"/>
      <c r="I136" s="80"/>
    </row>
    <row r="137" spans="1:9" s="7" customFormat="1" ht="13.5" customHeight="1">
      <c r="A137" s="64"/>
      <c r="B137" s="51"/>
      <c r="C137" s="50" t="s">
        <v>171</v>
      </c>
      <c r="D137" s="71"/>
      <c r="E137" s="78" t="s">
        <v>174</v>
      </c>
      <c r="F137" s="96">
        <f>SUM(G137:I137)</f>
        <v>500340</v>
      </c>
      <c r="G137" s="97">
        <f>G138</f>
        <v>500340</v>
      </c>
      <c r="H137" s="96"/>
      <c r="I137" s="96"/>
    </row>
    <row r="138" spans="1:9" s="25" customFormat="1" ht="13.5" customHeight="1">
      <c r="A138" s="65"/>
      <c r="B138" s="55"/>
      <c r="C138" s="50"/>
      <c r="D138" s="71" t="s">
        <v>123</v>
      </c>
      <c r="E138" s="79" t="s">
        <v>124</v>
      </c>
      <c r="F138" s="80">
        <f>SUM(G138:I138)</f>
        <v>500340</v>
      </c>
      <c r="G138" s="81">
        <v>500340</v>
      </c>
      <c r="H138" s="80"/>
      <c r="I138" s="80"/>
    </row>
    <row r="139" spans="1:9" s="25" customFormat="1" ht="13.5" customHeight="1">
      <c r="A139" s="65"/>
      <c r="B139" s="55"/>
      <c r="C139" s="50"/>
      <c r="D139" s="71" t="s">
        <v>125</v>
      </c>
      <c r="E139" s="79" t="s">
        <v>126</v>
      </c>
      <c r="F139" s="80">
        <f>SUM(G139:I139)</f>
        <v>445240</v>
      </c>
      <c r="G139" s="81">
        <v>445240</v>
      </c>
      <c r="H139" s="80"/>
      <c r="I139" s="80"/>
    </row>
    <row r="140" spans="1:9" s="25" customFormat="1" ht="13.5" customHeight="1">
      <c r="A140" s="65"/>
      <c r="B140" s="55"/>
      <c r="C140" s="50"/>
      <c r="D140" s="69"/>
      <c r="E140" s="79"/>
      <c r="F140" s="80"/>
      <c r="G140" s="81"/>
      <c r="H140" s="80"/>
      <c r="I140" s="80"/>
    </row>
    <row r="141" spans="1:9" s="7" customFormat="1" ht="13.5" customHeight="1">
      <c r="A141" s="64"/>
      <c r="B141" s="51"/>
      <c r="C141" s="50" t="s">
        <v>172</v>
      </c>
      <c r="D141" s="71"/>
      <c r="E141" s="78" t="s">
        <v>173</v>
      </c>
      <c r="F141" s="96">
        <f>SUM(G141:I141)</f>
        <v>4263286</v>
      </c>
      <c r="G141" s="97">
        <f>G142+G145</f>
        <v>4263286</v>
      </c>
      <c r="H141" s="96"/>
      <c r="I141" s="96"/>
    </row>
    <row r="142" spans="1:9" s="25" customFormat="1" ht="13.5" customHeight="1">
      <c r="A142" s="65"/>
      <c r="B142" s="55"/>
      <c r="C142" s="50"/>
      <c r="D142" s="71" t="s">
        <v>123</v>
      </c>
      <c r="E142" s="79" t="s">
        <v>124</v>
      </c>
      <c r="F142" s="80">
        <f>SUM(G142:I142)</f>
        <v>3831276</v>
      </c>
      <c r="G142" s="81">
        <v>3831276</v>
      </c>
      <c r="H142" s="80"/>
      <c r="I142" s="80"/>
    </row>
    <row r="143" spans="1:9" s="25" customFormat="1" ht="13.5" customHeight="1">
      <c r="A143" s="65"/>
      <c r="B143" s="55"/>
      <c r="C143" s="50"/>
      <c r="D143" s="71" t="s">
        <v>125</v>
      </c>
      <c r="E143" s="79" t="s">
        <v>126</v>
      </c>
      <c r="F143" s="80">
        <f>SUM(G143:I143)</f>
        <v>3144715</v>
      </c>
      <c r="G143" s="81">
        <v>3144715</v>
      </c>
      <c r="H143" s="80"/>
      <c r="I143" s="80"/>
    </row>
    <row r="144" spans="1:9" s="25" customFormat="1" ht="13.5" customHeight="1">
      <c r="A144" s="65"/>
      <c r="B144" s="55"/>
      <c r="C144" s="50"/>
      <c r="D144" s="69" t="s">
        <v>175</v>
      </c>
      <c r="E144" s="79" t="s">
        <v>176</v>
      </c>
      <c r="F144" s="80">
        <f>SUM(G144:I144)</f>
        <v>42000</v>
      </c>
      <c r="G144" s="81">
        <v>42000</v>
      </c>
      <c r="H144" s="80"/>
      <c r="I144" s="80"/>
    </row>
    <row r="145" spans="1:9" s="25" customFormat="1" ht="13.5" customHeight="1">
      <c r="A145" s="65"/>
      <c r="B145" s="55"/>
      <c r="C145" s="50"/>
      <c r="D145" s="69" t="s">
        <v>134</v>
      </c>
      <c r="E145" s="79" t="s">
        <v>179</v>
      </c>
      <c r="F145" s="80">
        <f>SUM(G145:I145)</f>
        <v>432010</v>
      </c>
      <c r="G145" s="81">
        <v>432010</v>
      </c>
      <c r="H145" s="80"/>
      <c r="I145" s="80"/>
    </row>
    <row r="146" spans="1:9" s="25" customFormat="1" ht="13.5" customHeight="1">
      <c r="A146" s="65"/>
      <c r="B146" s="55"/>
      <c r="C146" s="50"/>
      <c r="D146" s="69"/>
      <c r="E146" s="79"/>
      <c r="F146" s="80"/>
      <c r="G146" s="81"/>
      <c r="H146" s="80"/>
      <c r="I146" s="80"/>
    </row>
    <row r="147" spans="1:9" s="7" customFormat="1" ht="13.5" customHeight="1">
      <c r="A147" s="64"/>
      <c r="B147" s="51"/>
      <c r="C147" s="50" t="s">
        <v>177</v>
      </c>
      <c r="D147" s="71"/>
      <c r="E147" s="78" t="s">
        <v>178</v>
      </c>
      <c r="F147" s="96">
        <f>SUM(G147:I147)</f>
        <v>1069396</v>
      </c>
      <c r="G147" s="97">
        <f>G148</f>
        <v>1069396</v>
      </c>
      <c r="H147" s="96"/>
      <c r="I147" s="96"/>
    </row>
    <row r="148" spans="1:9" s="25" customFormat="1" ht="13.5" customHeight="1">
      <c r="A148" s="65"/>
      <c r="B148" s="55"/>
      <c r="C148" s="50"/>
      <c r="D148" s="71" t="s">
        <v>123</v>
      </c>
      <c r="E148" s="79" t="s">
        <v>124</v>
      </c>
      <c r="F148" s="80">
        <f>SUM(G148:I148)</f>
        <v>1069396</v>
      </c>
      <c r="G148" s="81">
        <v>1069396</v>
      </c>
      <c r="H148" s="80"/>
      <c r="I148" s="80"/>
    </row>
    <row r="149" spans="1:9" s="25" customFormat="1" ht="13.5" customHeight="1">
      <c r="A149" s="65"/>
      <c r="B149" s="55"/>
      <c r="C149" s="50"/>
      <c r="D149" s="71" t="s">
        <v>125</v>
      </c>
      <c r="E149" s="79" t="s">
        <v>126</v>
      </c>
      <c r="F149" s="80">
        <f>SUM(G149:I149)</f>
        <v>959335</v>
      </c>
      <c r="G149" s="81">
        <v>959335</v>
      </c>
      <c r="H149" s="80"/>
      <c r="I149" s="80"/>
    </row>
    <row r="150" spans="1:9" s="25" customFormat="1" ht="13.5" customHeight="1">
      <c r="A150" s="65"/>
      <c r="B150" s="55"/>
      <c r="C150" s="50"/>
      <c r="D150" s="69"/>
      <c r="E150" s="79"/>
      <c r="F150" s="80"/>
      <c r="G150" s="81"/>
      <c r="H150" s="80"/>
      <c r="I150" s="80"/>
    </row>
    <row r="151" spans="1:9" s="7" customFormat="1" ht="13.5" customHeight="1">
      <c r="A151" s="64"/>
      <c r="B151" s="51"/>
      <c r="C151" s="50" t="s">
        <v>180</v>
      </c>
      <c r="D151" s="71"/>
      <c r="E151" s="78" t="s">
        <v>181</v>
      </c>
      <c r="F151" s="96">
        <f>SUM(G151:I151)</f>
        <v>9923351</v>
      </c>
      <c r="G151" s="97">
        <f>G152</f>
        <v>9923351</v>
      </c>
      <c r="H151" s="96"/>
      <c r="I151" s="96"/>
    </row>
    <row r="152" spans="1:9" s="25" customFormat="1" ht="13.5" customHeight="1">
      <c r="A152" s="65"/>
      <c r="B152" s="55"/>
      <c r="C152" s="50"/>
      <c r="D152" s="71" t="s">
        <v>123</v>
      </c>
      <c r="E152" s="79" t="s">
        <v>124</v>
      </c>
      <c r="F152" s="80">
        <f>SUM(G152:I152)</f>
        <v>9923351</v>
      </c>
      <c r="G152" s="81">
        <v>9923351</v>
      </c>
      <c r="H152" s="80"/>
      <c r="I152" s="80"/>
    </row>
    <row r="153" spans="1:9" s="25" customFormat="1" ht="13.5" customHeight="1">
      <c r="A153" s="65"/>
      <c r="B153" s="55"/>
      <c r="C153" s="50"/>
      <c r="D153" s="71" t="s">
        <v>125</v>
      </c>
      <c r="E153" s="79" t="s">
        <v>126</v>
      </c>
      <c r="F153" s="80">
        <f>SUM(G153:I153)</f>
        <v>8373724</v>
      </c>
      <c r="G153" s="81">
        <v>8373724</v>
      </c>
      <c r="H153" s="80"/>
      <c r="I153" s="80"/>
    </row>
    <row r="154" spans="1:9" s="25" customFormat="1" ht="13.5" customHeight="1">
      <c r="A154" s="65"/>
      <c r="B154" s="55"/>
      <c r="C154" s="50"/>
      <c r="D154" s="69" t="s">
        <v>175</v>
      </c>
      <c r="E154" s="79" t="s">
        <v>176</v>
      </c>
      <c r="F154" s="80">
        <f>SUM(G154:I154)</f>
        <v>172000</v>
      </c>
      <c r="G154" s="81">
        <v>172000</v>
      </c>
      <c r="H154" s="80"/>
      <c r="I154" s="80"/>
    </row>
    <row r="155" spans="1:9" s="25" customFormat="1" ht="13.5" customHeight="1">
      <c r="A155" s="65"/>
      <c r="B155" s="55"/>
      <c r="C155" s="50"/>
      <c r="D155" s="69"/>
      <c r="E155" s="79"/>
      <c r="F155" s="80"/>
      <c r="G155" s="81"/>
      <c r="H155" s="80"/>
      <c r="I155" s="80"/>
    </row>
    <row r="156" spans="1:9" s="7" customFormat="1" ht="13.5" customHeight="1">
      <c r="A156" s="64"/>
      <c r="B156" s="51"/>
      <c r="C156" s="50" t="s">
        <v>182</v>
      </c>
      <c r="D156" s="71"/>
      <c r="E156" s="78" t="s">
        <v>183</v>
      </c>
      <c r="F156" s="96">
        <f>SUM(G156:I156)</f>
        <v>290527</v>
      </c>
      <c r="G156" s="97">
        <f>G157</f>
        <v>290527</v>
      </c>
      <c r="H156" s="96"/>
      <c r="I156" s="96"/>
    </row>
    <row r="157" spans="1:9" s="25" customFormat="1" ht="13.5" customHeight="1">
      <c r="A157" s="65"/>
      <c r="B157" s="55"/>
      <c r="C157" s="50"/>
      <c r="D157" s="71" t="s">
        <v>123</v>
      </c>
      <c r="E157" s="79" t="s">
        <v>124</v>
      </c>
      <c r="F157" s="80">
        <f>SUM(G157:I157)</f>
        <v>290527</v>
      </c>
      <c r="G157" s="81">
        <v>290527</v>
      </c>
      <c r="H157" s="80"/>
      <c r="I157" s="80"/>
    </row>
    <row r="158" spans="1:9" s="25" customFormat="1" ht="13.5" customHeight="1">
      <c r="A158" s="65"/>
      <c r="B158" s="55"/>
      <c r="C158" s="50"/>
      <c r="D158" s="71" t="s">
        <v>125</v>
      </c>
      <c r="E158" s="79" t="s">
        <v>126</v>
      </c>
      <c r="F158" s="80">
        <f>SUM(G158:I158)</f>
        <v>257901</v>
      </c>
      <c r="G158" s="81">
        <v>257901</v>
      </c>
      <c r="H158" s="80"/>
      <c r="I158" s="80"/>
    </row>
    <row r="159" spans="1:9" s="25" customFormat="1" ht="13.5" customHeight="1">
      <c r="A159" s="65"/>
      <c r="B159" s="55"/>
      <c r="C159" s="50"/>
      <c r="D159" s="69"/>
      <c r="E159" s="79"/>
      <c r="F159" s="80"/>
      <c r="G159" s="81"/>
      <c r="H159" s="80"/>
      <c r="I159" s="80"/>
    </row>
    <row r="160" spans="1:9" s="7" customFormat="1" ht="13.5" customHeight="1">
      <c r="A160" s="64"/>
      <c r="B160" s="51"/>
      <c r="C160" s="50" t="s">
        <v>509</v>
      </c>
      <c r="D160" s="71"/>
      <c r="E160" s="78" t="s">
        <v>510</v>
      </c>
      <c r="F160" s="96">
        <f>SUM(G160:I160)</f>
        <v>85300</v>
      </c>
      <c r="G160" s="97">
        <f>G161</f>
        <v>85300</v>
      </c>
      <c r="H160" s="96"/>
      <c r="I160" s="96"/>
    </row>
    <row r="161" spans="1:9" s="25" customFormat="1" ht="13.5" customHeight="1">
      <c r="A161" s="65"/>
      <c r="B161" s="55"/>
      <c r="C161" s="50"/>
      <c r="D161" s="71" t="s">
        <v>123</v>
      </c>
      <c r="E161" s="79" t="s">
        <v>124</v>
      </c>
      <c r="F161" s="80">
        <f>SUM(G161:I161)</f>
        <v>85300</v>
      </c>
      <c r="G161" s="81">
        <v>85300</v>
      </c>
      <c r="H161" s="80"/>
      <c r="I161" s="80"/>
    </row>
    <row r="162" spans="1:9" s="25" customFormat="1" ht="13.5" customHeight="1">
      <c r="A162" s="65"/>
      <c r="B162" s="55"/>
      <c r="C162" s="50"/>
      <c r="D162" s="71" t="s">
        <v>125</v>
      </c>
      <c r="E162" s="79" t="s">
        <v>126</v>
      </c>
      <c r="F162" s="80">
        <f>SUM(G162:I162)</f>
        <v>0</v>
      </c>
      <c r="G162" s="81">
        <v>0</v>
      </c>
      <c r="H162" s="80"/>
      <c r="I162" s="80"/>
    </row>
    <row r="163" spans="1:9" s="25" customFormat="1" ht="13.5" customHeight="1" thickBot="1">
      <c r="A163" s="65"/>
      <c r="B163" s="55"/>
      <c r="C163" s="50"/>
      <c r="D163" s="69"/>
      <c r="E163" s="79"/>
      <c r="F163" s="80"/>
      <c r="G163" s="81"/>
      <c r="H163" s="80"/>
      <c r="I163" s="80"/>
    </row>
    <row r="164" spans="1:9" ht="13.5" customHeight="1" thickBot="1">
      <c r="A164" s="74">
        <v>13</v>
      </c>
      <c r="B164" s="57" t="s">
        <v>14</v>
      </c>
      <c r="C164" s="56"/>
      <c r="D164" s="72"/>
      <c r="E164" s="75" t="s">
        <v>18</v>
      </c>
      <c r="F164" s="76">
        <f>F165+F170+F176</f>
        <v>6065900</v>
      </c>
      <c r="G164" s="76">
        <f>G165+G170+G176</f>
        <v>4629100</v>
      </c>
      <c r="H164" s="76"/>
      <c r="I164" s="76">
        <f>I165+I170+I176</f>
        <v>1436800</v>
      </c>
    </row>
    <row r="165" spans="1:9" s="3" customFormat="1" ht="13.5" customHeight="1">
      <c r="A165" s="64"/>
      <c r="B165" s="51"/>
      <c r="C165" s="50" t="s">
        <v>190</v>
      </c>
      <c r="D165" s="71"/>
      <c r="E165" s="78" t="s">
        <v>191</v>
      </c>
      <c r="F165" s="96">
        <f>SUM(G165:I165)</f>
        <v>4570000</v>
      </c>
      <c r="G165" s="97">
        <f>G166+G168</f>
        <v>4570000</v>
      </c>
      <c r="H165" s="96"/>
      <c r="I165" s="96"/>
    </row>
    <row r="166" spans="1:9" ht="13.5" customHeight="1">
      <c r="A166" s="65"/>
      <c r="B166" s="55"/>
      <c r="C166" s="50"/>
      <c r="D166" s="71" t="s">
        <v>123</v>
      </c>
      <c r="E166" s="79" t="s">
        <v>124</v>
      </c>
      <c r="F166" s="80">
        <f>SUM(G166:I166)</f>
        <v>170000</v>
      </c>
      <c r="G166" s="81">
        <v>170000</v>
      </c>
      <c r="H166" s="80"/>
      <c r="I166" s="80"/>
    </row>
    <row r="167" spans="1:9" ht="13.5" customHeight="1">
      <c r="A167" s="65"/>
      <c r="B167" s="55"/>
      <c r="C167" s="50"/>
      <c r="D167" s="71" t="s">
        <v>125</v>
      </c>
      <c r="E167" s="79" t="s">
        <v>126</v>
      </c>
      <c r="F167" s="80">
        <f>SUM(G167:I167)</f>
        <v>0</v>
      </c>
      <c r="G167" s="81">
        <v>0</v>
      </c>
      <c r="H167" s="80"/>
      <c r="I167" s="80"/>
    </row>
    <row r="168" spans="1:9" ht="13.5" customHeight="1">
      <c r="A168" s="65"/>
      <c r="B168" s="55"/>
      <c r="C168" s="50"/>
      <c r="D168" s="69" t="s">
        <v>134</v>
      </c>
      <c r="E168" s="79" t="s">
        <v>135</v>
      </c>
      <c r="F168" s="80">
        <f>SUM(G168:I168)</f>
        <v>4400000</v>
      </c>
      <c r="G168" s="81">
        <v>4400000</v>
      </c>
      <c r="H168" s="80"/>
      <c r="I168" s="80"/>
    </row>
    <row r="169" spans="1:9" ht="13.5" customHeight="1">
      <c r="A169" s="65"/>
      <c r="B169" s="55"/>
      <c r="C169" s="50"/>
      <c r="D169" s="69"/>
      <c r="E169" s="79"/>
      <c r="F169" s="80"/>
      <c r="G169" s="81"/>
      <c r="H169" s="80"/>
      <c r="I169" s="80"/>
    </row>
    <row r="170" spans="1:9" s="3" customFormat="1" ht="13.5" customHeight="1">
      <c r="A170" s="64"/>
      <c r="B170" s="51"/>
      <c r="C170" s="50" t="s">
        <v>104</v>
      </c>
      <c r="D170" s="71"/>
      <c r="E170" s="78" t="s">
        <v>192</v>
      </c>
      <c r="F170" s="96">
        <f>SUM(G170:I170)</f>
        <v>1439800</v>
      </c>
      <c r="G170" s="97">
        <f>G173</f>
        <v>3000</v>
      </c>
      <c r="H170" s="96"/>
      <c r="I170" s="96">
        <f>I173</f>
        <v>1436800</v>
      </c>
    </row>
    <row r="171" spans="1:9" s="3" customFormat="1" ht="13.5" customHeight="1">
      <c r="A171" s="64"/>
      <c r="B171" s="51"/>
      <c r="C171" s="50"/>
      <c r="D171" s="71"/>
      <c r="E171" s="78" t="s">
        <v>193</v>
      </c>
      <c r="F171" s="96"/>
      <c r="G171" s="97"/>
      <c r="H171" s="96"/>
      <c r="I171" s="96"/>
    </row>
    <row r="172" spans="1:9" s="3" customFormat="1" ht="13.5" customHeight="1">
      <c r="A172" s="64"/>
      <c r="B172" s="51"/>
      <c r="C172" s="50"/>
      <c r="D172" s="71"/>
      <c r="E172" s="78" t="s">
        <v>194</v>
      </c>
      <c r="F172" s="96"/>
      <c r="G172" s="97"/>
      <c r="H172" s="96"/>
      <c r="I172" s="96"/>
    </row>
    <row r="173" spans="1:9" ht="13.5" customHeight="1">
      <c r="A173" s="65"/>
      <c r="B173" s="55"/>
      <c r="C173" s="50"/>
      <c r="D173" s="71" t="s">
        <v>123</v>
      </c>
      <c r="E173" s="79" t="s">
        <v>124</v>
      </c>
      <c r="F173" s="80">
        <f>SUM(G173:I173)</f>
        <v>1439800</v>
      </c>
      <c r="G173" s="81">
        <v>3000</v>
      </c>
      <c r="H173" s="80"/>
      <c r="I173" s="80">
        <v>1436800</v>
      </c>
    </row>
    <row r="174" spans="1:9" ht="13.5" customHeight="1">
      <c r="A174" s="65"/>
      <c r="B174" s="55"/>
      <c r="C174" s="50"/>
      <c r="D174" s="71" t="s">
        <v>125</v>
      </c>
      <c r="E174" s="79" t="s">
        <v>126</v>
      </c>
      <c r="F174" s="80">
        <f>SUM(G174:I174)</f>
        <v>0</v>
      </c>
      <c r="G174" s="81">
        <v>0</v>
      </c>
      <c r="H174" s="80"/>
      <c r="I174" s="80">
        <v>0</v>
      </c>
    </row>
    <row r="175" spans="1:9" ht="13.5" customHeight="1">
      <c r="A175" s="65"/>
      <c r="B175" s="55"/>
      <c r="C175" s="50"/>
      <c r="D175" s="69"/>
      <c r="E175" s="79"/>
      <c r="F175" s="80"/>
      <c r="G175" s="81"/>
      <c r="H175" s="80"/>
      <c r="I175" s="80"/>
    </row>
    <row r="176" spans="1:9" s="3" customFormat="1" ht="13.5" customHeight="1">
      <c r="A176" s="64"/>
      <c r="B176" s="51"/>
      <c r="C176" s="50" t="s">
        <v>195</v>
      </c>
      <c r="D176" s="71"/>
      <c r="E176" s="78" t="s">
        <v>152</v>
      </c>
      <c r="F176" s="96">
        <f>SUM(G176:I176)</f>
        <v>56100</v>
      </c>
      <c r="G176" s="97">
        <f>G177</f>
        <v>56100</v>
      </c>
      <c r="H176" s="96"/>
      <c r="I176" s="96"/>
    </row>
    <row r="177" spans="1:9" ht="13.5" customHeight="1">
      <c r="A177" s="65"/>
      <c r="B177" s="55"/>
      <c r="C177" s="50"/>
      <c r="D177" s="71" t="s">
        <v>123</v>
      </c>
      <c r="E177" s="79" t="s">
        <v>124</v>
      </c>
      <c r="F177" s="80">
        <f>SUM(G177:I177)</f>
        <v>56100</v>
      </c>
      <c r="G177" s="81">
        <v>56100</v>
      </c>
      <c r="H177" s="80"/>
      <c r="I177" s="80"/>
    </row>
    <row r="178" spans="1:9" ht="13.5" customHeight="1">
      <c r="A178" s="65"/>
      <c r="B178" s="55"/>
      <c r="C178" s="50"/>
      <c r="D178" s="71" t="s">
        <v>125</v>
      </c>
      <c r="E178" s="79" t="s">
        <v>126</v>
      </c>
      <c r="F178" s="80">
        <f>SUM(G178:I178)</f>
        <v>7000</v>
      </c>
      <c r="G178" s="81">
        <v>7000</v>
      </c>
      <c r="H178" s="80"/>
      <c r="I178" s="80"/>
    </row>
    <row r="179" spans="1:9" ht="13.5" customHeight="1" thickBot="1">
      <c r="A179" s="65"/>
      <c r="B179" s="55"/>
      <c r="C179" s="50"/>
      <c r="D179" s="69"/>
      <c r="E179" s="79"/>
      <c r="F179" s="80"/>
      <c r="G179" s="81"/>
      <c r="H179" s="80"/>
      <c r="I179" s="80"/>
    </row>
    <row r="180" spans="1:9" s="7" customFormat="1" ht="13.5" customHeight="1" thickBot="1">
      <c r="A180" s="74">
        <v>14</v>
      </c>
      <c r="B180" s="57" t="s">
        <v>21</v>
      </c>
      <c r="C180" s="56"/>
      <c r="D180" s="72"/>
      <c r="E180" s="75" t="s">
        <v>22</v>
      </c>
      <c r="F180" s="76">
        <f>F181+F186+F191+F196+F202</f>
        <v>4234286</v>
      </c>
      <c r="G180" s="76">
        <f>G181+G186+G191+G196+G202</f>
        <v>4234286</v>
      </c>
      <c r="H180" s="76"/>
      <c r="I180" s="76"/>
    </row>
    <row r="181" spans="1:9" s="3" customFormat="1" ht="13.5" customHeight="1">
      <c r="A181" s="64"/>
      <c r="B181" s="51"/>
      <c r="C181" s="50" t="s">
        <v>196</v>
      </c>
      <c r="D181" s="71"/>
      <c r="E181" s="78" t="s">
        <v>197</v>
      </c>
      <c r="F181" s="96">
        <f>SUM(G181:I181)</f>
        <v>2009894</v>
      </c>
      <c r="G181" s="97">
        <f>G182</f>
        <v>2009894</v>
      </c>
      <c r="H181" s="96"/>
      <c r="I181" s="96"/>
    </row>
    <row r="182" spans="1:9" ht="13.5" customHeight="1">
      <c r="A182" s="65"/>
      <c r="B182" s="55"/>
      <c r="C182" s="50"/>
      <c r="D182" s="71" t="s">
        <v>123</v>
      </c>
      <c r="E182" s="79" t="s">
        <v>124</v>
      </c>
      <c r="F182" s="80">
        <f>SUM(G182:I182)</f>
        <v>2009894</v>
      </c>
      <c r="G182" s="81">
        <v>2009894</v>
      </c>
      <c r="H182" s="80"/>
      <c r="I182" s="80"/>
    </row>
    <row r="183" spans="1:9" ht="13.5" customHeight="1">
      <c r="A183" s="65"/>
      <c r="B183" s="55"/>
      <c r="C183" s="50"/>
      <c r="D183" s="71" t="s">
        <v>125</v>
      </c>
      <c r="E183" s="79" t="s">
        <v>126</v>
      </c>
      <c r="F183" s="80">
        <f>SUM(G183:I183)</f>
        <v>466067</v>
      </c>
      <c r="G183" s="81">
        <v>466067</v>
      </c>
      <c r="H183" s="80"/>
      <c r="I183" s="80"/>
    </row>
    <row r="184" spans="1:9" ht="13.5" customHeight="1">
      <c r="A184" s="65"/>
      <c r="B184" s="55"/>
      <c r="C184" s="50"/>
      <c r="D184" s="69" t="s">
        <v>175</v>
      </c>
      <c r="E184" s="79" t="s">
        <v>176</v>
      </c>
      <c r="F184" s="80">
        <f>SUM(G184:I184)</f>
        <v>1089027</v>
      </c>
      <c r="G184" s="81">
        <v>1089027</v>
      </c>
      <c r="H184" s="80"/>
      <c r="I184" s="80"/>
    </row>
    <row r="185" spans="1:9" ht="13.5" customHeight="1">
      <c r="A185" s="65"/>
      <c r="B185" s="55"/>
      <c r="C185" s="50"/>
      <c r="D185" s="69"/>
      <c r="E185" s="79"/>
      <c r="F185" s="80"/>
      <c r="G185" s="81"/>
      <c r="H185" s="80"/>
      <c r="I185" s="80"/>
    </row>
    <row r="186" spans="1:9" s="3" customFormat="1" ht="13.5" customHeight="1">
      <c r="A186" s="64"/>
      <c r="B186" s="51"/>
      <c r="C186" s="50" t="s">
        <v>198</v>
      </c>
      <c r="D186" s="71"/>
      <c r="E186" s="78" t="s">
        <v>199</v>
      </c>
      <c r="F186" s="96">
        <f>SUM(G186:I186)</f>
        <v>1853465</v>
      </c>
      <c r="G186" s="97">
        <f>G187</f>
        <v>1853465</v>
      </c>
      <c r="H186" s="96"/>
      <c r="I186" s="96"/>
    </row>
    <row r="187" spans="1:9" ht="13.5" customHeight="1">
      <c r="A187" s="65"/>
      <c r="B187" s="55"/>
      <c r="C187" s="50"/>
      <c r="D187" s="71" t="s">
        <v>123</v>
      </c>
      <c r="E187" s="79" t="s">
        <v>124</v>
      </c>
      <c r="F187" s="80">
        <f>SUM(G187:I187)</f>
        <v>1853465</v>
      </c>
      <c r="G187" s="81">
        <v>1853465</v>
      </c>
      <c r="H187" s="80"/>
      <c r="I187" s="80"/>
    </row>
    <row r="188" spans="1:9" ht="13.5" customHeight="1">
      <c r="A188" s="65"/>
      <c r="B188" s="55"/>
      <c r="C188" s="50"/>
      <c r="D188" s="71" t="s">
        <v>125</v>
      </c>
      <c r="E188" s="79" t="s">
        <v>126</v>
      </c>
      <c r="F188" s="80">
        <f>SUM(G188:I188)</f>
        <v>161217</v>
      </c>
      <c r="G188" s="81">
        <v>161217</v>
      </c>
      <c r="H188" s="80"/>
      <c r="I188" s="80"/>
    </row>
    <row r="189" spans="1:9" ht="13.5" customHeight="1">
      <c r="A189" s="65"/>
      <c r="B189" s="55"/>
      <c r="C189" s="50"/>
      <c r="D189" s="69" t="s">
        <v>175</v>
      </c>
      <c r="E189" s="79" t="s">
        <v>176</v>
      </c>
      <c r="F189" s="80">
        <f>SUM(G189:I189)</f>
        <v>152486</v>
      </c>
      <c r="G189" s="81">
        <v>152486</v>
      </c>
      <c r="H189" s="80"/>
      <c r="I189" s="80"/>
    </row>
    <row r="190" spans="1:9" ht="13.5" customHeight="1">
      <c r="A190" s="65"/>
      <c r="B190" s="55"/>
      <c r="C190" s="50"/>
      <c r="D190" s="69"/>
      <c r="E190" s="79"/>
      <c r="F190" s="80"/>
      <c r="G190" s="81"/>
      <c r="H190" s="80"/>
      <c r="I190" s="80"/>
    </row>
    <row r="191" spans="1:9" s="3" customFormat="1" ht="13.5" customHeight="1">
      <c r="A191" s="64"/>
      <c r="B191" s="51"/>
      <c r="C191" s="50" t="s">
        <v>200</v>
      </c>
      <c r="D191" s="71"/>
      <c r="E191" s="78" t="s">
        <v>201</v>
      </c>
      <c r="F191" s="96">
        <f>SUM(G191:I191)</f>
        <v>337387</v>
      </c>
      <c r="G191" s="97">
        <f>G192+G194</f>
        <v>337387</v>
      </c>
      <c r="H191" s="96"/>
      <c r="I191" s="96"/>
    </row>
    <row r="192" spans="1:9" ht="13.5" customHeight="1">
      <c r="A192" s="65"/>
      <c r="B192" s="55"/>
      <c r="C192" s="50"/>
      <c r="D192" s="71" t="s">
        <v>123</v>
      </c>
      <c r="E192" s="79" t="s">
        <v>124</v>
      </c>
      <c r="F192" s="80">
        <f>SUM(G192:I192)</f>
        <v>296887</v>
      </c>
      <c r="G192" s="81">
        <v>296887</v>
      </c>
      <c r="H192" s="80"/>
      <c r="I192" s="80"/>
    </row>
    <row r="193" spans="1:9" ht="13.5" customHeight="1">
      <c r="A193" s="65"/>
      <c r="B193" s="55"/>
      <c r="C193" s="50"/>
      <c r="D193" s="71" t="s">
        <v>125</v>
      </c>
      <c r="E193" s="79" t="s">
        <v>126</v>
      </c>
      <c r="F193" s="80">
        <f>SUM(G193:I193)</f>
        <v>252671</v>
      </c>
      <c r="G193" s="81">
        <v>252671</v>
      </c>
      <c r="H193" s="80"/>
      <c r="I193" s="80"/>
    </row>
    <row r="194" spans="1:9" ht="13.5" customHeight="1">
      <c r="A194" s="65"/>
      <c r="B194" s="55"/>
      <c r="C194" s="50"/>
      <c r="D194" s="69" t="s">
        <v>134</v>
      </c>
      <c r="E194" s="79" t="s">
        <v>135</v>
      </c>
      <c r="F194" s="80">
        <f>SUM(G194:I194)</f>
        <v>40500</v>
      </c>
      <c r="G194" s="81">
        <v>40500</v>
      </c>
      <c r="H194" s="80"/>
      <c r="I194" s="80"/>
    </row>
    <row r="195" spans="1:9" ht="13.5" customHeight="1">
      <c r="A195" s="65"/>
      <c r="B195" s="55"/>
      <c r="C195" s="50"/>
      <c r="D195" s="69"/>
      <c r="E195" s="79"/>
      <c r="F195" s="80"/>
      <c r="G195" s="81"/>
      <c r="H195" s="80"/>
      <c r="I195" s="80"/>
    </row>
    <row r="196" spans="1:9" s="3" customFormat="1" ht="13.5" customHeight="1">
      <c r="A196" s="64"/>
      <c r="B196" s="51"/>
      <c r="C196" s="50" t="s">
        <v>202</v>
      </c>
      <c r="D196" s="71"/>
      <c r="E196" s="78" t="s">
        <v>203</v>
      </c>
      <c r="F196" s="96">
        <f>SUM(G196:I196)</f>
        <v>14720</v>
      </c>
      <c r="G196" s="97">
        <f>G199</f>
        <v>14720</v>
      </c>
      <c r="H196" s="96"/>
      <c r="I196" s="96"/>
    </row>
    <row r="197" spans="1:9" s="3" customFormat="1" ht="13.5" customHeight="1">
      <c r="A197" s="64"/>
      <c r="B197" s="51"/>
      <c r="C197" s="50"/>
      <c r="D197" s="71"/>
      <c r="E197" s="78" t="s">
        <v>204</v>
      </c>
      <c r="F197" s="96"/>
      <c r="G197" s="97"/>
      <c r="H197" s="96"/>
      <c r="I197" s="96"/>
    </row>
    <row r="198" spans="1:9" s="3" customFormat="1" ht="13.5" customHeight="1">
      <c r="A198" s="64"/>
      <c r="B198" s="51"/>
      <c r="C198" s="50"/>
      <c r="D198" s="71"/>
      <c r="E198" s="78" t="s">
        <v>205</v>
      </c>
      <c r="F198" s="96"/>
      <c r="G198" s="97"/>
      <c r="H198" s="96"/>
      <c r="I198" s="96"/>
    </row>
    <row r="199" spans="1:9" ht="13.5" customHeight="1">
      <c r="A199" s="65"/>
      <c r="B199" s="55"/>
      <c r="C199" s="50"/>
      <c r="D199" s="71" t="s">
        <v>123</v>
      </c>
      <c r="E199" s="79" t="s">
        <v>124</v>
      </c>
      <c r="F199" s="80">
        <f>SUM(G199:I199)</f>
        <v>14720</v>
      </c>
      <c r="G199" s="81">
        <v>14720</v>
      </c>
      <c r="H199" s="80"/>
      <c r="I199" s="80"/>
    </row>
    <row r="200" spans="1:9" ht="13.5" customHeight="1">
      <c r="A200" s="65"/>
      <c r="B200" s="55"/>
      <c r="C200" s="50"/>
      <c r="D200" s="71" t="s">
        <v>125</v>
      </c>
      <c r="E200" s="79" t="s">
        <v>126</v>
      </c>
      <c r="F200" s="80">
        <f>SUM(G200:I200)</f>
        <v>14720</v>
      </c>
      <c r="G200" s="81">
        <v>14720</v>
      </c>
      <c r="H200" s="80"/>
      <c r="I200" s="80"/>
    </row>
    <row r="201" spans="1:9" ht="13.5" customHeight="1">
      <c r="A201" s="65"/>
      <c r="B201" s="55"/>
      <c r="C201" s="50"/>
      <c r="D201" s="71"/>
      <c r="E201" s="79"/>
      <c r="F201" s="80"/>
      <c r="G201" s="81"/>
      <c r="H201" s="80"/>
      <c r="I201" s="80"/>
    </row>
    <row r="202" spans="1:9" s="3" customFormat="1" ht="13.5" customHeight="1">
      <c r="A202" s="64"/>
      <c r="B202" s="51"/>
      <c r="C202" s="50" t="s">
        <v>512</v>
      </c>
      <c r="D202" s="71"/>
      <c r="E202" s="78" t="s">
        <v>513</v>
      </c>
      <c r="F202" s="96">
        <f>SUM(G202:I202)</f>
        <v>18820</v>
      </c>
      <c r="G202" s="97">
        <f>G203</f>
        <v>18820</v>
      </c>
      <c r="H202" s="96"/>
      <c r="I202" s="96"/>
    </row>
    <row r="203" spans="1:9" ht="13.5" customHeight="1">
      <c r="A203" s="65"/>
      <c r="B203" s="55"/>
      <c r="C203" s="50"/>
      <c r="D203" s="71" t="s">
        <v>123</v>
      </c>
      <c r="E203" s="79" t="s">
        <v>124</v>
      </c>
      <c r="F203" s="80">
        <f>SUM(G203:I203)</f>
        <v>18820</v>
      </c>
      <c r="G203" s="81">
        <v>18820</v>
      </c>
      <c r="H203" s="80"/>
      <c r="I203" s="80"/>
    </row>
    <row r="204" spans="1:9" ht="13.5" customHeight="1">
      <c r="A204" s="65"/>
      <c r="B204" s="55"/>
      <c r="C204" s="50"/>
      <c r="D204" s="71" t="s">
        <v>175</v>
      </c>
      <c r="E204" s="79" t="s">
        <v>511</v>
      </c>
      <c r="F204" s="80">
        <f>SUM(G204:I204)</f>
        <v>18820</v>
      </c>
      <c r="G204" s="81">
        <v>18820</v>
      </c>
      <c r="H204" s="80"/>
      <c r="I204" s="80"/>
    </row>
    <row r="205" spans="1:9" ht="13.5" customHeight="1" thickBot="1">
      <c r="A205" s="65"/>
      <c r="B205" s="55"/>
      <c r="C205" s="50"/>
      <c r="D205" s="69"/>
      <c r="E205" s="79"/>
      <c r="F205" s="80"/>
      <c r="G205" s="81"/>
      <c r="H205" s="80"/>
      <c r="I205" s="80"/>
    </row>
    <row r="206" spans="1:9" s="7" customFormat="1" ht="13.5" customHeight="1" thickBot="1">
      <c r="A206" s="74">
        <v>15</v>
      </c>
      <c r="B206" s="57" t="s">
        <v>8</v>
      </c>
      <c r="C206" s="56"/>
      <c r="D206" s="72"/>
      <c r="E206" s="75" t="s">
        <v>23</v>
      </c>
      <c r="F206" s="76">
        <f>F207+F211</f>
        <v>1766407</v>
      </c>
      <c r="G206" s="76">
        <f>G207+G211</f>
        <v>1626407</v>
      </c>
      <c r="H206" s="76"/>
      <c r="I206" s="76">
        <f>I207+I211</f>
        <v>140000</v>
      </c>
    </row>
    <row r="207" spans="1:9" s="3" customFormat="1" ht="13.5" customHeight="1">
      <c r="A207" s="64"/>
      <c r="B207" s="51"/>
      <c r="C207" s="50" t="s">
        <v>106</v>
      </c>
      <c r="D207" s="71"/>
      <c r="E207" s="78" t="s">
        <v>107</v>
      </c>
      <c r="F207" s="96">
        <f>SUM(G207:I207)</f>
        <v>182300</v>
      </c>
      <c r="G207" s="97">
        <f>G208</f>
        <v>42300</v>
      </c>
      <c r="H207" s="96"/>
      <c r="I207" s="96">
        <f>I208</f>
        <v>140000</v>
      </c>
    </row>
    <row r="208" spans="1:9" s="3" customFormat="1" ht="13.5" customHeight="1">
      <c r="A208" s="64"/>
      <c r="B208" s="55"/>
      <c r="C208" s="50"/>
      <c r="D208" s="71" t="s">
        <v>123</v>
      </c>
      <c r="E208" s="79" t="s">
        <v>124</v>
      </c>
      <c r="F208" s="80">
        <f>SUM(G208:I208)</f>
        <v>182300</v>
      </c>
      <c r="G208" s="81">
        <v>42300</v>
      </c>
      <c r="H208" s="80"/>
      <c r="I208" s="80">
        <v>140000</v>
      </c>
    </row>
    <row r="209" spans="1:9" s="3" customFormat="1" ht="13.5" customHeight="1">
      <c r="A209" s="64"/>
      <c r="B209" s="55"/>
      <c r="C209" s="50"/>
      <c r="D209" s="71" t="s">
        <v>125</v>
      </c>
      <c r="E209" s="79" t="s">
        <v>126</v>
      </c>
      <c r="F209" s="80">
        <f>SUM(G209:I209)</f>
        <v>156171</v>
      </c>
      <c r="G209" s="81">
        <v>34591</v>
      </c>
      <c r="H209" s="80"/>
      <c r="I209" s="80">
        <v>121580</v>
      </c>
    </row>
    <row r="210" spans="1:9" s="3" customFormat="1" ht="13.5" customHeight="1">
      <c r="A210" s="64"/>
      <c r="B210" s="55"/>
      <c r="C210" s="50"/>
      <c r="D210" s="69"/>
      <c r="E210" s="79"/>
      <c r="F210" s="80"/>
      <c r="G210" s="81"/>
      <c r="H210" s="80"/>
      <c r="I210" s="80"/>
    </row>
    <row r="211" spans="1:9" s="3" customFormat="1" ht="13.5" customHeight="1">
      <c r="A211" s="64"/>
      <c r="B211" s="51"/>
      <c r="C211" s="50" t="s">
        <v>206</v>
      </c>
      <c r="D211" s="71"/>
      <c r="E211" s="78" t="s">
        <v>207</v>
      </c>
      <c r="F211" s="96">
        <f>SUM(G211:I211)</f>
        <v>1584107</v>
      </c>
      <c r="G211" s="97">
        <f>G212+G214</f>
        <v>1584107</v>
      </c>
      <c r="H211" s="96"/>
      <c r="I211" s="96"/>
    </row>
    <row r="212" spans="1:9" s="3" customFormat="1" ht="13.5" customHeight="1">
      <c r="A212" s="64"/>
      <c r="B212" s="55"/>
      <c r="C212" s="50"/>
      <c r="D212" s="71" t="s">
        <v>123</v>
      </c>
      <c r="E212" s="79" t="s">
        <v>124</v>
      </c>
      <c r="F212" s="80">
        <f>SUM(G212:I212)</f>
        <v>1517887</v>
      </c>
      <c r="G212" s="81">
        <v>1517887</v>
      </c>
      <c r="H212" s="80"/>
      <c r="I212" s="80"/>
    </row>
    <row r="213" spans="1:9" s="3" customFormat="1" ht="13.5" customHeight="1">
      <c r="A213" s="64"/>
      <c r="B213" s="55"/>
      <c r="C213" s="50"/>
      <c r="D213" s="71" t="s">
        <v>125</v>
      </c>
      <c r="E213" s="79" t="s">
        <v>126</v>
      </c>
      <c r="F213" s="80">
        <f>SUM(G213:I213)</f>
        <v>1397667</v>
      </c>
      <c r="G213" s="81">
        <v>1397667</v>
      </c>
      <c r="H213" s="80"/>
      <c r="I213" s="80"/>
    </row>
    <row r="214" spans="1:9" s="3" customFormat="1" ht="13.5" customHeight="1">
      <c r="A214" s="64"/>
      <c r="B214" s="55"/>
      <c r="C214" s="50"/>
      <c r="D214" s="69" t="s">
        <v>134</v>
      </c>
      <c r="E214" s="79" t="s">
        <v>179</v>
      </c>
      <c r="F214" s="80">
        <f>SUM(G214:I214)</f>
        <v>66220</v>
      </c>
      <c r="G214" s="81">
        <v>66220</v>
      </c>
      <c r="H214" s="80"/>
      <c r="I214" s="80"/>
    </row>
    <row r="215" spans="1:9" s="3" customFormat="1" ht="13.5" customHeight="1" thickBot="1">
      <c r="A215" s="64"/>
      <c r="B215" s="55"/>
      <c r="C215" s="50"/>
      <c r="D215" s="69"/>
      <c r="E215" s="79"/>
      <c r="F215" s="80"/>
      <c r="G215" s="81"/>
      <c r="H215" s="80"/>
      <c r="I215" s="80"/>
    </row>
    <row r="216" spans="1:9" s="3" customFormat="1" ht="13.5" customHeight="1" thickBot="1">
      <c r="A216" s="74">
        <v>16</v>
      </c>
      <c r="B216" s="57" t="s">
        <v>184</v>
      </c>
      <c r="C216" s="56"/>
      <c r="D216" s="72"/>
      <c r="E216" s="75" t="s">
        <v>185</v>
      </c>
      <c r="F216" s="76">
        <f>F217+F223+F228+F232</f>
        <v>4808862</v>
      </c>
      <c r="G216" s="76">
        <f>G217+G223+G228+G232</f>
        <v>4808862</v>
      </c>
      <c r="H216" s="76"/>
      <c r="I216" s="76"/>
    </row>
    <row r="217" spans="1:9" s="3" customFormat="1" ht="13.5" customHeight="1">
      <c r="A217" s="64"/>
      <c r="B217" s="51"/>
      <c r="C217" s="50" t="s">
        <v>208</v>
      </c>
      <c r="D217" s="71"/>
      <c r="E217" s="78" t="s">
        <v>209</v>
      </c>
      <c r="F217" s="96">
        <f>SUM(G217:I217)</f>
        <v>3139035</v>
      </c>
      <c r="G217" s="97">
        <f>G218+G220+G221</f>
        <v>3139035</v>
      </c>
      <c r="H217" s="96"/>
      <c r="I217" s="96"/>
    </row>
    <row r="218" spans="1:9" s="3" customFormat="1" ht="13.5" customHeight="1">
      <c r="A218" s="64"/>
      <c r="B218" s="55"/>
      <c r="C218" s="50"/>
      <c r="D218" s="71" t="s">
        <v>123</v>
      </c>
      <c r="E218" s="79" t="s">
        <v>124</v>
      </c>
      <c r="F218" s="80">
        <f>SUM(G218:I218)</f>
        <v>1284938</v>
      </c>
      <c r="G218" s="81">
        <v>1284938</v>
      </c>
      <c r="H218" s="80"/>
      <c r="I218" s="80"/>
    </row>
    <row r="219" spans="1:9" s="3" customFormat="1" ht="13.5" customHeight="1">
      <c r="A219" s="64"/>
      <c r="B219" s="55"/>
      <c r="C219" s="50"/>
      <c r="D219" s="71" t="s">
        <v>125</v>
      </c>
      <c r="E219" s="79" t="s">
        <v>126</v>
      </c>
      <c r="F219" s="80">
        <f>SUM(G219:I219)</f>
        <v>1082459</v>
      </c>
      <c r="G219" s="81">
        <v>1082459</v>
      </c>
      <c r="H219" s="80"/>
      <c r="I219" s="80"/>
    </row>
    <row r="220" spans="1:9" s="3" customFormat="1" ht="13.5" customHeight="1">
      <c r="A220" s="64"/>
      <c r="B220" s="55"/>
      <c r="C220" s="50"/>
      <c r="D220" s="69" t="s">
        <v>134</v>
      </c>
      <c r="E220" s="79" t="s">
        <v>135</v>
      </c>
      <c r="F220" s="80">
        <f>SUM(G220:I220)</f>
        <v>4500</v>
      </c>
      <c r="G220" s="81">
        <v>4500</v>
      </c>
      <c r="H220" s="80"/>
      <c r="I220" s="80"/>
    </row>
    <row r="221" spans="1:9" s="3" customFormat="1" ht="13.5" customHeight="1">
      <c r="A221" s="64"/>
      <c r="B221" s="55"/>
      <c r="C221" s="50"/>
      <c r="D221" s="69" t="s">
        <v>134</v>
      </c>
      <c r="E221" s="79" t="s">
        <v>136</v>
      </c>
      <c r="F221" s="80">
        <f>SUM(G221:I221)</f>
        <v>1849597</v>
      </c>
      <c r="G221" s="81">
        <v>1849597</v>
      </c>
      <c r="H221" s="80"/>
      <c r="I221" s="80"/>
    </row>
    <row r="222" spans="1:9" s="3" customFormat="1" ht="13.5" customHeight="1">
      <c r="A222" s="64"/>
      <c r="B222" s="55"/>
      <c r="C222" s="50"/>
      <c r="D222" s="69"/>
      <c r="E222" s="79"/>
      <c r="F222" s="80"/>
      <c r="G222" s="81"/>
      <c r="H222" s="80"/>
      <c r="I222" s="80"/>
    </row>
    <row r="223" spans="1:9" s="3" customFormat="1" ht="13.5" customHeight="1">
      <c r="A223" s="64"/>
      <c r="B223" s="51"/>
      <c r="C223" s="50" t="s">
        <v>210</v>
      </c>
      <c r="D223" s="71"/>
      <c r="E223" s="78" t="s">
        <v>211</v>
      </c>
      <c r="F223" s="96">
        <f>SUM(G223:I223)</f>
        <v>856386</v>
      </c>
      <c r="G223" s="97">
        <f>G225</f>
        <v>856386</v>
      </c>
      <c r="H223" s="96"/>
      <c r="I223" s="96"/>
    </row>
    <row r="224" spans="1:9" s="3" customFormat="1" ht="13.5" customHeight="1">
      <c r="A224" s="64"/>
      <c r="B224" s="51"/>
      <c r="C224" s="50"/>
      <c r="D224" s="71"/>
      <c r="E224" s="78" t="s">
        <v>212</v>
      </c>
      <c r="F224" s="96"/>
      <c r="G224" s="97"/>
      <c r="H224" s="96"/>
      <c r="I224" s="96"/>
    </row>
    <row r="225" spans="1:9" s="3" customFormat="1" ht="13.5" customHeight="1">
      <c r="A225" s="64"/>
      <c r="B225" s="55"/>
      <c r="C225" s="50"/>
      <c r="D225" s="71" t="s">
        <v>123</v>
      </c>
      <c r="E225" s="79" t="s">
        <v>124</v>
      </c>
      <c r="F225" s="80">
        <f>SUM(G225:I225)</f>
        <v>856386</v>
      </c>
      <c r="G225" s="81">
        <v>856386</v>
      </c>
      <c r="H225" s="80"/>
      <c r="I225" s="80"/>
    </row>
    <row r="226" spans="1:9" s="3" customFormat="1" ht="13.5" customHeight="1">
      <c r="A226" s="64"/>
      <c r="B226" s="55"/>
      <c r="C226" s="50"/>
      <c r="D226" s="71" t="s">
        <v>125</v>
      </c>
      <c r="E226" s="79" t="s">
        <v>126</v>
      </c>
      <c r="F226" s="80">
        <f>SUM(G226:I226)</f>
        <v>771574</v>
      </c>
      <c r="G226" s="81">
        <v>771574</v>
      </c>
      <c r="H226" s="80"/>
      <c r="I226" s="80"/>
    </row>
    <row r="227" spans="1:9" s="3" customFormat="1" ht="13.5" customHeight="1">
      <c r="A227" s="64"/>
      <c r="B227" s="55"/>
      <c r="C227" s="50"/>
      <c r="D227" s="69"/>
      <c r="E227" s="79"/>
      <c r="F227" s="80"/>
      <c r="G227" s="81"/>
      <c r="H227" s="80"/>
      <c r="I227" s="80"/>
    </row>
    <row r="228" spans="1:9" s="3" customFormat="1" ht="13.5" customHeight="1">
      <c r="A228" s="64"/>
      <c r="B228" s="51"/>
      <c r="C228" s="50" t="s">
        <v>213</v>
      </c>
      <c r="D228" s="71"/>
      <c r="E228" s="78" t="s">
        <v>214</v>
      </c>
      <c r="F228" s="96">
        <f>SUM(G228:I228)</f>
        <v>797291</v>
      </c>
      <c r="G228" s="97">
        <f>G229</f>
        <v>797291</v>
      </c>
      <c r="H228" s="96"/>
      <c r="I228" s="96"/>
    </row>
    <row r="229" spans="1:9" s="3" customFormat="1" ht="13.5" customHeight="1">
      <c r="A229" s="64"/>
      <c r="B229" s="55"/>
      <c r="C229" s="50"/>
      <c r="D229" s="71" t="s">
        <v>123</v>
      </c>
      <c r="E229" s="79" t="s">
        <v>124</v>
      </c>
      <c r="F229" s="80">
        <f>SUM(G229:I229)</f>
        <v>797291</v>
      </c>
      <c r="G229" s="81">
        <v>797291</v>
      </c>
      <c r="H229" s="80"/>
      <c r="I229" s="80"/>
    </row>
    <row r="230" spans="1:9" s="3" customFormat="1" ht="13.5" customHeight="1">
      <c r="A230" s="64"/>
      <c r="B230" s="55"/>
      <c r="C230" s="50"/>
      <c r="D230" s="71" t="s">
        <v>125</v>
      </c>
      <c r="E230" s="79" t="s">
        <v>126</v>
      </c>
      <c r="F230" s="80">
        <f>SUM(G230:I230)</f>
        <v>568077</v>
      </c>
      <c r="G230" s="81">
        <v>568077</v>
      </c>
      <c r="H230" s="80"/>
      <c r="I230" s="80"/>
    </row>
    <row r="231" spans="1:9" s="3" customFormat="1" ht="13.5" customHeight="1">
      <c r="A231" s="64"/>
      <c r="B231" s="55"/>
      <c r="C231" s="50"/>
      <c r="D231" s="69"/>
      <c r="E231" s="79"/>
      <c r="F231" s="80"/>
      <c r="G231" s="81"/>
      <c r="H231" s="80"/>
      <c r="I231" s="80"/>
    </row>
    <row r="232" spans="1:9" s="3" customFormat="1" ht="13.5" customHeight="1">
      <c r="A232" s="64"/>
      <c r="B232" s="51"/>
      <c r="C232" s="50" t="s">
        <v>514</v>
      </c>
      <c r="D232" s="71"/>
      <c r="E232" s="78" t="s">
        <v>510</v>
      </c>
      <c r="F232" s="96">
        <f>SUM(G232:I232)</f>
        <v>16150</v>
      </c>
      <c r="G232" s="97">
        <f>G233</f>
        <v>16150</v>
      </c>
      <c r="H232" s="96"/>
      <c r="I232" s="96"/>
    </row>
    <row r="233" spans="1:9" s="3" customFormat="1" ht="13.5" customHeight="1">
      <c r="A233" s="64"/>
      <c r="B233" s="55"/>
      <c r="C233" s="50"/>
      <c r="D233" s="71" t="s">
        <v>123</v>
      </c>
      <c r="E233" s="79" t="s">
        <v>124</v>
      </c>
      <c r="F233" s="80">
        <f>SUM(G233:I233)</f>
        <v>16150</v>
      </c>
      <c r="G233" s="81">
        <v>16150</v>
      </c>
      <c r="H233" s="80"/>
      <c r="I233" s="80"/>
    </row>
    <row r="234" spans="1:9" s="3" customFormat="1" ht="13.5" customHeight="1">
      <c r="A234" s="64"/>
      <c r="B234" s="55"/>
      <c r="C234" s="50"/>
      <c r="D234" s="71" t="s">
        <v>125</v>
      </c>
      <c r="E234" s="79" t="s">
        <v>126</v>
      </c>
      <c r="F234" s="80">
        <f>SUM(G234:I234)</f>
        <v>0</v>
      </c>
      <c r="G234" s="81">
        <v>0</v>
      </c>
      <c r="H234" s="80"/>
      <c r="I234" s="80"/>
    </row>
    <row r="235" spans="1:9" s="3" customFormat="1" ht="13.5" customHeight="1" thickBot="1">
      <c r="A235" s="64"/>
      <c r="B235" s="55"/>
      <c r="C235" s="50"/>
      <c r="D235" s="69"/>
      <c r="E235" s="79"/>
      <c r="F235" s="80"/>
      <c r="G235" s="81"/>
      <c r="H235" s="80"/>
      <c r="I235" s="80"/>
    </row>
    <row r="236" spans="1:9" s="3" customFormat="1" ht="13.5" customHeight="1" thickBot="1">
      <c r="A236" s="74">
        <v>17</v>
      </c>
      <c r="B236" s="57" t="s">
        <v>186</v>
      </c>
      <c r="C236" s="56"/>
      <c r="D236" s="72"/>
      <c r="E236" s="75" t="s">
        <v>187</v>
      </c>
      <c r="F236" s="76">
        <f>F237+F241</f>
        <v>44500</v>
      </c>
      <c r="G236" s="77">
        <f>G237+G241</f>
        <v>44500</v>
      </c>
      <c r="H236" s="76"/>
      <c r="I236" s="76"/>
    </row>
    <row r="237" spans="1:9" s="3" customFormat="1" ht="13.5" customHeight="1">
      <c r="A237" s="64"/>
      <c r="B237" s="51"/>
      <c r="C237" s="50" t="s">
        <v>215</v>
      </c>
      <c r="D237" s="71"/>
      <c r="E237" s="78" t="s">
        <v>216</v>
      </c>
      <c r="F237" s="96">
        <f>SUM(G237:I237)</f>
        <v>38500</v>
      </c>
      <c r="G237" s="97">
        <f>G238</f>
        <v>38500</v>
      </c>
      <c r="H237" s="96"/>
      <c r="I237" s="96"/>
    </row>
    <row r="238" spans="1:9" s="3" customFormat="1" ht="13.5" customHeight="1">
      <c r="A238" s="64"/>
      <c r="B238" s="55"/>
      <c r="C238" s="50"/>
      <c r="D238" s="71" t="s">
        <v>123</v>
      </c>
      <c r="E238" s="79" t="s">
        <v>124</v>
      </c>
      <c r="F238" s="80">
        <f>SUM(G238:I238)</f>
        <v>38500</v>
      </c>
      <c r="G238" s="81">
        <v>38500</v>
      </c>
      <c r="H238" s="80"/>
      <c r="I238" s="80"/>
    </row>
    <row r="239" spans="1:9" s="3" customFormat="1" ht="13.5" customHeight="1">
      <c r="A239" s="64"/>
      <c r="B239" s="55"/>
      <c r="C239" s="50"/>
      <c r="D239" s="71" t="s">
        <v>175</v>
      </c>
      <c r="E239" s="79" t="s">
        <v>511</v>
      </c>
      <c r="F239" s="80">
        <f>SUM(G239:I239)</f>
        <v>10000</v>
      </c>
      <c r="G239" s="81">
        <v>10000</v>
      </c>
      <c r="H239" s="80"/>
      <c r="I239" s="80"/>
    </row>
    <row r="240" spans="1:9" s="3" customFormat="1" ht="13.5" customHeight="1">
      <c r="A240" s="64"/>
      <c r="B240" s="55"/>
      <c r="C240" s="50"/>
      <c r="D240" s="71"/>
      <c r="E240" s="79"/>
      <c r="F240" s="80"/>
      <c r="G240" s="81"/>
      <c r="H240" s="80"/>
      <c r="I240" s="80"/>
    </row>
    <row r="241" spans="1:9" s="3" customFormat="1" ht="13.5" customHeight="1">
      <c r="A241" s="64"/>
      <c r="B241" s="51"/>
      <c r="C241" s="50" t="s">
        <v>515</v>
      </c>
      <c r="D241" s="71"/>
      <c r="E241" s="78" t="s">
        <v>516</v>
      </c>
      <c r="F241" s="96">
        <f>SUM(G241:I241)</f>
        <v>6000</v>
      </c>
      <c r="G241" s="97">
        <f>G242</f>
        <v>6000</v>
      </c>
      <c r="H241" s="96"/>
      <c r="I241" s="96"/>
    </row>
    <row r="242" spans="1:9" s="3" customFormat="1" ht="13.5" customHeight="1">
      <c r="A242" s="64"/>
      <c r="B242" s="55"/>
      <c r="C242" s="50"/>
      <c r="D242" s="71" t="s">
        <v>123</v>
      </c>
      <c r="E242" s="79" t="s">
        <v>124</v>
      </c>
      <c r="F242" s="80">
        <f>SUM(G242:I242)</f>
        <v>6000</v>
      </c>
      <c r="G242" s="81">
        <v>6000</v>
      </c>
      <c r="H242" s="80"/>
      <c r="I242" s="80"/>
    </row>
    <row r="243" spans="1:9" s="3" customFormat="1" ht="13.5" customHeight="1">
      <c r="A243" s="64"/>
      <c r="B243" s="55"/>
      <c r="C243" s="50"/>
      <c r="D243" s="71" t="s">
        <v>125</v>
      </c>
      <c r="E243" s="79" t="s">
        <v>126</v>
      </c>
      <c r="F243" s="80">
        <f>SUM(G243:I243)</f>
        <v>0</v>
      </c>
      <c r="G243" s="81">
        <v>0</v>
      </c>
      <c r="H243" s="80"/>
      <c r="I243" s="80"/>
    </row>
    <row r="244" spans="1:9" s="3" customFormat="1" ht="13.5" customHeight="1" thickBot="1">
      <c r="A244" s="64"/>
      <c r="B244" s="55"/>
      <c r="C244" s="50"/>
      <c r="D244" s="71"/>
      <c r="E244" s="79"/>
      <c r="F244" s="80"/>
      <c r="G244" s="81"/>
      <c r="H244" s="80"/>
      <c r="I244" s="80"/>
    </row>
    <row r="245" spans="1:9" s="3" customFormat="1" ht="13.5" customHeight="1" thickBot="1">
      <c r="A245" s="74">
        <v>18</v>
      </c>
      <c r="B245" s="57" t="s">
        <v>188</v>
      </c>
      <c r="C245" s="56"/>
      <c r="D245" s="72"/>
      <c r="E245" s="98" t="s">
        <v>189</v>
      </c>
      <c r="F245" s="99">
        <f>F246</f>
        <v>54300</v>
      </c>
      <c r="G245" s="100">
        <f>G246</f>
        <v>54300</v>
      </c>
      <c r="H245" s="99"/>
      <c r="I245" s="99"/>
    </row>
    <row r="246" spans="1:9" s="3" customFormat="1" ht="13.5" customHeight="1">
      <c r="A246" s="64"/>
      <c r="B246" s="51"/>
      <c r="C246" s="50" t="s">
        <v>217</v>
      </c>
      <c r="D246" s="71"/>
      <c r="E246" s="78" t="s">
        <v>218</v>
      </c>
      <c r="F246" s="96">
        <f>SUM(G246:I246)</f>
        <v>54300</v>
      </c>
      <c r="G246" s="97">
        <f>G247</f>
        <v>54300</v>
      </c>
      <c r="H246" s="96"/>
      <c r="I246" s="96"/>
    </row>
    <row r="247" spans="1:9" s="3" customFormat="1" ht="13.5" customHeight="1">
      <c r="A247" s="64"/>
      <c r="B247" s="55"/>
      <c r="C247" s="50"/>
      <c r="D247" s="71" t="s">
        <v>123</v>
      </c>
      <c r="E247" s="79" t="s">
        <v>124</v>
      </c>
      <c r="F247" s="80">
        <f>SUM(G247:I247)</f>
        <v>54300</v>
      </c>
      <c r="G247" s="81">
        <v>54300</v>
      </c>
      <c r="H247" s="80"/>
      <c r="I247" s="80"/>
    </row>
    <row r="248" spans="1:9" s="3" customFormat="1" ht="13.5" customHeight="1">
      <c r="A248" s="64"/>
      <c r="B248" s="55"/>
      <c r="C248" s="50"/>
      <c r="D248" s="71" t="s">
        <v>125</v>
      </c>
      <c r="E248" s="79" t="s">
        <v>126</v>
      </c>
      <c r="F248" s="80">
        <f>SUM(G248:I248)</f>
        <v>14300</v>
      </c>
      <c r="G248" s="81">
        <v>14300</v>
      </c>
      <c r="H248" s="80"/>
      <c r="I248" s="80"/>
    </row>
    <row r="249" spans="1:9" ht="13.5" customHeight="1" thickBot="1">
      <c r="A249" s="65"/>
      <c r="B249" s="55"/>
      <c r="C249" s="50"/>
      <c r="D249" s="69"/>
      <c r="E249" s="95"/>
      <c r="F249" s="80"/>
      <c r="G249" s="81"/>
      <c r="H249" s="80"/>
      <c r="I249" s="80"/>
    </row>
    <row r="250" spans="1:9" s="14" customFormat="1" ht="18" customHeight="1" thickBot="1">
      <c r="A250" s="66"/>
      <c r="B250" s="57"/>
      <c r="C250" s="56"/>
      <c r="D250" s="72"/>
      <c r="E250" s="13" t="s">
        <v>127</v>
      </c>
      <c r="F250" s="76">
        <f>F14+F20+F29+F36+F41+F46+F67+F94+F99+F117+F127+F132+F164+F180+F206+F216+F236+F245</f>
        <v>49671997</v>
      </c>
      <c r="G250" s="76">
        <f>G14+G20+G29+G36+G41+G46+G67+G94+G99+G117+G127+G132+G164+G180+G206+G216+G236+G245</f>
        <v>43756307</v>
      </c>
      <c r="H250" s="76">
        <f>H14+H20+H29+H36+H41+H46+H67+H94+H99+H117+H127+H132+H164+H180+H206+H216+H236+H245</f>
        <v>24090</v>
      </c>
      <c r="I250" s="76">
        <f>I14+I20+I29+I36+I41+I46+I67+I94+I99+I117+I127+I132+I164+I180+I206+I216+I236+I245</f>
        <v>5891600</v>
      </c>
    </row>
    <row r="254" spans="8:9" ht="12">
      <c r="H254" s="1" t="s">
        <v>543</v>
      </c>
      <c r="I254" s="1">
        <f>F17+F22+F26+F31+F38+F43+F48+F52+F56+F60+F64+F69+F73+F77+F82+F86+F90+F96+F102+F108+F114+F120+F125+F127+F134+F138+F142+F148+F152+F157+F161+F166+F173+F177+F182+F187+F192+F199+F203+F208+F212+F218+F225+F229+F233+F238+F242+F247</f>
        <v>39831109</v>
      </c>
    </row>
    <row r="255" spans="8:9" ht="12">
      <c r="H255" s="1" t="s">
        <v>232</v>
      </c>
      <c r="I255" s="1">
        <f>F18+F23+F27+F32+F39+F44+F49+F53+F57+F61+F65+F70+F74+F78+F83+F87+F91+F97+F103+F109+F115+F135+F139+F143+F149+F153+F162+F167+F174+F178+F183+F188+F193+F200+F209+F213+F219+F226+F230+F234+F243+F248+F158</f>
        <v>25786491</v>
      </c>
    </row>
    <row r="256" spans="8:10" ht="12">
      <c r="H256" s="1" t="s">
        <v>544</v>
      </c>
      <c r="I256" s="1">
        <f>F33+F79+F92+F104+F110+F168+F194+F220</f>
        <v>4866360</v>
      </c>
      <c r="J256" s="1">
        <f>I256+I257</f>
        <v>9840888</v>
      </c>
    </row>
    <row r="257" spans="8:9" ht="12">
      <c r="H257" s="1" t="s">
        <v>545</v>
      </c>
      <c r="I257" s="1">
        <f>F34+F111+F145+F214+F221</f>
        <v>4974528</v>
      </c>
    </row>
    <row r="258" spans="8:9" ht="12">
      <c r="H258" s="1" t="s">
        <v>390</v>
      </c>
      <c r="I258" s="1">
        <f>F144+F154+F184+F189+F204+F239</f>
        <v>1484333</v>
      </c>
    </row>
    <row r="259" spans="8:9" ht="12">
      <c r="H259" s="1" t="s">
        <v>546</v>
      </c>
      <c r="I259" s="1">
        <f>F117</f>
        <v>952250</v>
      </c>
    </row>
  </sheetData>
  <mergeCells count="1">
    <mergeCell ref="A6:I6"/>
  </mergeCells>
  <printOptions horizontalCentered="1"/>
  <pageMargins left="0.2755905511811024" right="0.2755905511811024" top="0.7086614173228347" bottom="0.9448818897637796" header="0.5118110236220472" footer="0.6692913385826772"/>
  <pageSetup firstPageNumber="10" useFirstPageNumber="1" horizontalDpi="600" verticalDpi="600" orientation="portrait" paperSize="9" r:id="rId1"/>
  <headerFooter alignWithMargins="0">
    <oddFooter>&amp;C&amp;P</oddFooter>
  </headerFooter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46">
      <selection activeCell="F26" sqref="F26"/>
    </sheetView>
  </sheetViews>
  <sheetFormatPr defaultColWidth="9.00390625" defaultRowHeight="13.5" customHeight="1"/>
  <cols>
    <col min="1" max="1" width="5.25390625" style="244" customWidth="1"/>
    <col min="2" max="2" width="36.00390625" style="159" customWidth="1"/>
    <col min="3" max="3" width="19.875" style="159" customWidth="1"/>
    <col min="4" max="4" width="11.25390625" style="159" customWidth="1"/>
    <col min="5" max="5" width="16.00390625" style="159" customWidth="1"/>
    <col min="6" max="8" width="13.625" style="159" customWidth="1"/>
    <col min="9" max="16384" width="9.125" style="159" customWidth="1"/>
  </cols>
  <sheetData>
    <row r="1" ht="12" customHeight="1">
      <c r="G1" s="273" t="s">
        <v>379</v>
      </c>
    </row>
    <row r="2" ht="12" customHeight="1">
      <c r="G2" s="274"/>
    </row>
    <row r="3" ht="12" customHeight="1">
      <c r="G3" s="274" t="s">
        <v>531</v>
      </c>
    </row>
    <row r="4" ht="12" customHeight="1">
      <c r="G4" s="274" t="s">
        <v>25</v>
      </c>
    </row>
    <row r="6" spans="1:8" s="275" customFormat="1" ht="16.5" customHeight="1">
      <c r="A6" s="432" t="s">
        <v>380</v>
      </c>
      <c r="B6" s="432"/>
      <c r="C6" s="432"/>
      <c r="D6" s="432"/>
      <c r="E6" s="432"/>
      <c r="F6" s="432"/>
      <c r="G6" s="432"/>
      <c r="H6" s="432"/>
    </row>
    <row r="7" ht="13.5" customHeight="1" thickBot="1"/>
    <row r="8" spans="1:14" ht="13.5" customHeight="1" thickBot="1">
      <c r="A8" s="276"/>
      <c r="B8" s="277"/>
      <c r="C8" s="276" t="s">
        <v>381</v>
      </c>
      <c r="D8" s="276" t="s">
        <v>382</v>
      </c>
      <c r="E8" s="276" t="s">
        <v>383</v>
      </c>
      <c r="F8" s="429" t="s">
        <v>384</v>
      </c>
      <c r="G8" s="430"/>
      <c r="H8" s="431"/>
      <c r="I8" s="241"/>
      <c r="J8" s="241"/>
      <c r="K8" s="241"/>
      <c r="L8" s="241"/>
      <c r="M8" s="241"/>
      <c r="N8" s="241"/>
    </row>
    <row r="9" spans="1:14" ht="13.5" customHeight="1">
      <c r="A9" s="256" t="s">
        <v>26</v>
      </c>
      <c r="B9" s="255" t="s">
        <v>385</v>
      </c>
      <c r="C9" s="256" t="s">
        <v>386</v>
      </c>
      <c r="D9" s="256" t="s">
        <v>387</v>
      </c>
      <c r="E9" s="256" t="s">
        <v>388</v>
      </c>
      <c r="F9" s="253" t="s">
        <v>389</v>
      </c>
      <c r="G9" s="276" t="s">
        <v>390</v>
      </c>
      <c r="H9" s="254" t="s">
        <v>271</v>
      </c>
      <c r="I9" s="241"/>
      <c r="J9" s="241"/>
      <c r="K9" s="241"/>
      <c r="L9" s="241"/>
      <c r="M9" s="241"/>
      <c r="N9" s="241"/>
    </row>
    <row r="10" spans="1:14" ht="13.5" customHeight="1" thickBot="1">
      <c r="A10" s="278"/>
      <c r="B10" s="279"/>
      <c r="C10" s="280"/>
      <c r="D10" s="280"/>
      <c r="E10" s="278" t="s">
        <v>391</v>
      </c>
      <c r="F10" s="281" t="s">
        <v>33</v>
      </c>
      <c r="G10" s="278" t="s">
        <v>392</v>
      </c>
      <c r="H10" s="254" t="s">
        <v>520</v>
      </c>
      <c r="I10" s="241"/>
      <c r="J10" s="241"/>
      <c r="K10" s="241"/>
      <c r="L10" s="241"/>
      <c r="M10" s="241"/>
      <c r="N10" s="241"/>
    </row>
    <row r="11" spans="1:8" ht="13.5" customHeight="1" thickBot="1">
      <c r="A11" s="251">
        <v>1</v>
      </c>
      <c r="B11" s="251">
        <v>2</v>
      </c>
      <c r="C11" s="251">
        <v>3</v>
      </c>
      <c r="D11" s="251">
        <v>4</v>
      </c>
      <c r="E11" s="251">
        <v>5</v>
      </c>
      <c r="F11" s="251">
        <v>6</v>
      </c>
      <c r="G11" s="251">
        <v>7</v>
      </c>
      <c r="H11" s="251">
        <v>8</v>
      </c>
    </row>
    <row r="12" spans="1:8" ht="13.5" customHeight="1" thickBot="1">
      <c r="A12" s="251"/>
      <c r="B12" s="282" t="s">
        <v>393</v>
      </c>
      <c r="C12" s="283"/>
      <c r="D12" s="283"/>
      <c r="E12" s="283"/>
      <c r="F12" s="283"/>
      <c r="G12" s="283"/>
      <c r="H12" s="283"/>
    </row>
    <row r="13" spans="1:8" s="193" customFormat="1" ht="13.5" customHeight="1">
      <c r="A13" s="284">
        <v>1</v>
      </c>
      <c r="B13" s="193" t="s">
        <v>394</v>
      </c>
      <c r="C13" s="284" t="s">
        <v>241</v>
      </c>
      <c r="D13" s="284"/>
      <c r="E13" s="285"/>
      <c r="F13" s="285"/>
      <c r="G13" s="285"/>
      <c r="H13" s="285"/>
    </row>
    <row r="14" spans="1:8" s="193" customFormat="1" ht="13.5" customHeight="1">
      <c r="A14" s="284"/>
      <c r="C14" s="284" t="s">
        <v>395</v>
      </c>
      <c r="D14" s="284">
        <v>2006</v>
      </c>
      <c r="E14" s="285">
        <f>SUM(F14:H14)</f>
        <v>100000</v>
      </c>
      <c r="F14" s="285">
        <v>100000</v>
      </c>
      <c r="G14" s="285"/>
      <c r="H14" s="285"/>
    </row>
    <row r="15" spans="1:8" s="193" customFormat="1" ht="13.5" customHeight="1">
      <c r="A15" s="284"/>
      <c r="C15" s="284" t="s">
        <v>396</v>
      </c>
      <c r="D15" s="284"/>
      <c r="E15" s="285"/>
      <c r="F15" s="285"/>
      <c r="G15" s="285"/>
      <c r="H15" s="285"/>
    </row>
    <row r="16" spans="1:8" s="193" customFormat="1" ht="13.5" customHeight="1" thickBot="1">
      <c r="A16" s="284"/>
      <c r="C16" s="284"/>
      <c r="D16" s="284"/>
      <c r="E16" s="285"/>
      <c r="F16" s="285"/>
      <c r="G16" s="285"/>
      <c r="H16" s="285"/>
    </row>
    <row r="17" spans="1:8" s="193" customFormat="1" ht="13.5" customHeight="1">
      <c r="A17" s="286">
        <v>2</v>
      </c>
      <c r="B17" s="287" t="s">
        <v>484</v>
      </c>
      <c r="C17" s="286" t="s">
        <v>241</v>
      </c>
      <c r="D17" s="286"/>
      <c r="E17" s="288"/>
      <c r="F17" s="288"/>
      <c r="G17" s="288"/>
      <c r="H17" s="288"/>
    </row>
    <row r="18" spans="1:8" s="193" customFormat="1" ht="13.5" customHeight="1">
      <c r="A18" s="284"/>
      <c r="B18" s="289"/>
      <c r="C18" s="284" t="s">
        <v>395</v>
      </c>
      <c r="D18" s="284">
        <v>2006</v>
      </c>
      <c r="E18" s="285">
        <f>SUM(F18:H18)</f>
        <v>3000</v>
      </c>
      <c r="F18" s="285">
        <v>3000</v>
      </c>
      <c r="G18" s="285"/>
      <c r="H18" s="285"/>
    </row>
    <row r="19" spans="1:8" s="193" customFormat="1" ht="13.5" customHeight="1">
      <c r="A19" s="284"/>
      <c r="B19" s="290"/>
      <c r="C19" s="284" t="s">
        <v>485</v>
      </c>
      <c r="D19" s="284"/>
      <c r="E19" s="285"/>
      <c r="F19" s="285"/>
      <c r="G19" s="285"/>
      <c r="H19" s="285"/>
    </row>
    <row r="20" spans="1:8" s="193" customFormat="1" ht="13.5" customHeight="1" thickBot="1">
      <c r="A20" s="284"/>
      <c r="B20" s="290"/>
      <c r="C20" s="284"/>
      <c r="D20" s="284"/>
      <c r="E20" s="285"/>
      <c r="F20" s="285"/>
      <c r="G20" s="285"/>
      <c r="H20" s="285"/>
    </row>
    <row r="21" spans="1:8" s="193" customFormat="1" ht="13.5" customHeight="1">
      <c r="A21" s="286">
        <v>3</v>
      </c>
      <c r="B21" s="291" t="s">
        <v>486</v>
      </c>
      <c r="C21" s="286" t="s">
        <v>397</v>
      </c>
      <c r="D21" s="286"/>
      <c r="E21" s="288"/>
      <c r="F21" s="288"/>
      <c r="G21" s="288"/>
      <c r="H21" s="288"/>
    </row>
    <row r="22" spans="1:8" s="193" customFormat="1" ht="13.5" customHeight="1">
      <c r="A22" s="284"/>
      <c r="B22" s="290" t="s">
        <v>487</v>
      </c>
      <c r="C22" s="284" t="s">
        <v>395</v>
      </c>
      <c r="D22" s="284">
        <v>2006</v>
      </c>
      <c r="E22" s="285">
        <f>SUM(F22:H22)</f>
        <v>40500</v>
      </c>
      <c r="F22" s="285">
        <v>40500</v>
      </c>
      <c r="G22" s="285"/>
      <c r="H22" s="285"/>
    </row>
    <row r="23" spans="1:8" s="193" customFormat="1" ht="13.5" customHeight="1">
      <c r="A23" s="284"/>
      <c r="B23" s="290"/>
      <c r="C23" s="284" t="s">
        <v>398</v>
      </c>
      <c r="D23" s="284"/>
      <c r="E23" s="285"/>
      <c r="F23" s="285"/>
      <c r="G23" s="285"/>
      <c r="H23" s="285"/>
    </row>
    <row r="24" spans="1:8" s="193" customFormat="1" ht="13.5" customHeight="1" thickBot="1">
      <c r="A24" s="284"/>
      <c r="B24" s="290"/>
      <c r="C24" s="284"/>
      <c r="D24" s="284"/>
      <c r="E24" s="294"/>
      <c r="F24" s="285"/>
      <c r="G24" s="285"/>
      <c r="H24" s="285"/>
    </row>
    <row r="25" spans="1:8" s="193" customFormat="1" ht="13.5" customHeight="1">
      <c r="A25" s="286">
        <v>4</v>
      </c>
      <c r="B25" s="291" t="s">
        <v>540</v>
      </c>
      <c r="C25" s="286" t="s">
        <v>399</v>
      </c>
      <c r="D25" s="286"/>
      <c r="E25" s="285">
        <f>SUM(F25:H25)</f>
        <v>233360</v>
      </c>
      <c r="F25" s="288">
        <f>163360+70000</f>
        <v>233360</v>
      </c>
      <c r="G25" s="288"/>
      <c r="H25" s="288"/>
    </row>
    <row r="26" spans="1:8" s="193" customFormat="1" ht="13.5" customHeight="1">
      <c r="A26" s="284"/>
      <c r="B26" s="290"/>
      <c r="C26" s="284" t="s">
        <v>395</v>
      </c>
      <c r="D26" s="284">
        <v>2006</v>
      </c>
      <c r="E26" s="285"/>
      <c r="F26" s="285"/>
      <c r="G26" s="285"/>
      <c r="H26" s="285"/>
    </row>
    <row r="27" spans="1:8" s="193" customFormat="1" ht="13.5" customHeight="1">
      <c r="A27" s="284"/>
      <c r="B27" s="290"/>
      <c r="C27" s="284" t="s">
        <v>400</v>
      </c>
      <c r="D27" s="284"/>
      <c r="E27" s="285"/>
      <c r="F27" s="285"/>
      <c r="G27" s="285"/>
      <c r="H27" s="285"/>
    </row>
    <row r="28" spans="1:8" s="193" customFormat="1" ht="13.5" customHeight="1">
      <c r="A28" s="284"/>
      <c r="B28" s="290" t="s">
        <v>401</v>
      </c>
      <c r="C28" s="284"/>
      <c r="D28" s="284"/>
      <c r="E28" s="285">
        <f>SUM(F28:H28)</f>
        <v>1426701</v>
      </c>
      <c r="F28" s="285">
        <v>214008</v>
      </c>
      <c r="G28" s="285">
        <v>142669</v>
      </c>
      <c r="H28" s="285">
        <v>1070024</v>
      </c>
    </row>
    <row r="29" spans="1:8" s="193" customFormat="1" ht="13.5" customHeight="1" thickBot="1">
      <c r="A29" s="284"/>
      <c r="B29" s="290"/>
      <c r="C29" s="284"/>
      <c r="D29" s="284"/>
      <c r="E29" s="285"/>
      <c r="F29" s="285"/>
      <c r="G29" s="285"/>
      <c r="H29" s="285"/>
    </row>
    <row r="30" spans="1:8" s="193" customFormat="1" ht="13.5" customHeight="1">
      <c r="A30" s="286">
        <v>5</v>
      </c>
      <c r="B30" s="291" t="s">
        <v>488</v>
      </c>
      <c r="C30" s="286" t="s">
        <v>491</v>
      </c>
      <c r="D30" s="286"/>
      <c r="E30" s="288"/>
      <c r="F30" s="288"/>
      <c r="G30" s="288"/>
      <c r="H30" s="288"/>
    </row>
    <row r="31" spans="1:8" s="193" customFormat="1" ht="13.5" customHeight="1">
      <c r="A31" s="284"/>
      <c r="B31" s="290" t="s">
        <v>489</v>
      </c>
      <c r="C31" s="284" t="s">
        <v>492</v>
      </c>
      <c r="D31" s="62"/>
      <c r="E31" s="285">
        <f>SUM(F31:H31)</f>
        <v>50000</v>
      </c>
      <c r="F31" s="285">
        <v>50000</v>
      </c>
      <c r="G31" s="285"/>
      <c r="H31" s="285"/>
    </row>
    <row r="32" spans="1:8" s="193" customFormat="1" ht="13.5" customHeight="1">
      <c r="A32" s="284"/>
      <c r="B32" s="290" t="s">
        <v>155</v>
      </c>
      <c r="C32" s="284"/>
      <c r="D32" s="284"/>
      <c r="E32" s="285"/>
      <c r="F32" s="285"/>
      <c r="G32" s="285"/>
      <c r="H32" s="285"/>
    </row>
    <row r="33" spans="1:8" s="193" customFormat="1" ht="13.5" customHeight="1">
      <c r="A33" s="284"/>
      <c r="B33" s="290"/>
      <c r="C33" s="284" t="s">
        <v>241</v>
      </c>
      <c r="D33" s="284">
        <v>2006</v>
      </c>
      <c r="E33" s="285"/>
      <c r="F33" s="285"/>
      <c r="G33" s="285"/>
      <c r="H33" s="285"/>
    </row>
    <row r="34" spans="1:8" s="193" customFormat="1" ht="13.5" customHeight="1">
      <c r="A34" s="284"/>
      <c r="B34" s="290" t="s">
        <v>295</v>
      </c>
      <c r="C34" s="284" t="s">
        <v>395</v>
      </c>
      <c r="D34" s="284"/>
      <c r="E34" s="285"/>
      <c r="F34" s="285"/>
      <c r="G34" s="285"/>
      <c r="H34" s="285"/>
    </row>
    <row r="35" spans="1:8" s="193" customFormat="1" ht="13.5" customHeight="1">
      <c r="A35" s="284"/>
      <c r="B35" s="290" t="s">
        <v>490</v>
      </c>
      <c r="C35" s="284" t="s">
        <v>493</v>
      </c>
      <c r="D35" s="284"/>
      <c r="E35" s="285">
        <f>SUM(F35:H35)</f>
        <v>1200000</v>
      </c>
      <c r="F35" s="285">
        <v>300000</v>
      </c>
      <c r="G35" s="285"/>
      <c r="H35" s="285">
        <v>900000</v>
      </c>
    </row>
    <row r="36" spans="1:8" s="193" customFormat="1" ht="13.5" customHeight="1" thickBot="1">
      <c r="A36" s="284"/>
      <c r="B36" s="290"/>
      <c r="C36" s="284"/>
      <c r="D36" s="284"/>
      <c r="E36" s="285"/>
      <c r="F36" s="285"/>
      <c r="G36" s="285"/>
      <c r="H36" s="285"/>
    </row>
    <row r="37" spans="1:8" s="193" customFormat="1" ht="13.5" customHeight="1">
      <c r="A37" s="286">
        <v>6</v>
      </c>
      <c r="B37" s="291" t="s">
        <v>495</v>
      </c>
      <c r="C37" s="286" t="s">
        <v>241</v>
      </c>
      <c r="D37" s="286"/>
      <c r="E37" s="288"/>
      <c r="F37" s="288"/>
      <c r="G37" s="288"/>
      <c r="H37" s="288"/>
    </row>
    <row r="38" spans="1:8" s="193" customFormat="1" ht="13.5" customHeight="1">
      <c r="A38" s="284"/>
      <c r="B38" s="290" t="s">
        <v>496</v>
      </c>
      <c r="C38" s="284" t="s">
        <v>395</v>
      </c>
      <c r="D38" s="284">
        <v>2006</v>
      </c>
      <c r="E38" s="285">
        <f>SUM(F38:H38)</f>
        <v>432010</v>
      </c>
      <c r="F38" s="285">
        <v>64801</v>
      </c>
      <c r="G38" s="285">
        <v>43201</v>
      </c>
      <c r="H38" s="285">
        <v>324008</v>
      </c>
    </row>
    <row r="39" spans="1:8" s="193" customFormat="1" ht="13.5" customHeight="1">
      <c r="A39" s="284"/>
      <c r="B39" s="290" t="s">
        <v>497</v>
      </c>
      <c r="C39" s="284" t="s">
        <v>498</v>
      </c>
      <c r="D39" s="284"/>
      <c r="E39" s="285"/>
      <c r="F39" s="285"/>
      <c r="G39" s="285"/>
      <c r="H39" s="285"/>
    </row>
    <row r="40" spans="1:8" s="193" customFormat="1" ht="13.5" customHeight="1" thickBot="1">
      <c r="A40" s="284"/>
      <c r="B40" s="290"/>
      <c r="C40" s="284"/>
      <c r="D40" s="284"/>
      <c r="E40" s="285"/>
      <c r="F40" s="285"/>
      <c r="G40" s="285"/>
      <c r="H40" s="285"/>
    </row>
    <row r="41" spans="1:8" s="193" customFormat="1" ht="13.5" customHeight="1">
      <c r="A41" s="286">
        <v>7</v>
      </c>
      <c r="B41" s="291" t="s">
        <v>499</v>
      </c>
      <c r="C41" s="286" t="s">
        <v>241</v>
      </c>
      <c r="D41" s="286"/>
      <c r="E41" s="288"/>
      <c r="F41" s="288"/>
      <c r="G41" s="288"/>
      <c r="H41" s="288"/>
    </row>
    <row r="42" spans="1:8" s="193" customFormat="1" ht="13.5" customHeight="1">
      <c r="A42" s="284"/>
      <c r="B42" s="290" t="s">
        <v>500</v>
      </c>
      <c r="C42" s="284" t="s">
        <v>395</v>
      </c>
      <c r="D42" s="284">
        <v>2005</v>
      </c>
      <c r="E42" s="285">
        <f>SUM(F42:H42)</f>
        <v>4400000</v>
      </c>
      <c r="F42" s="285"/>
      <c r="G42" s="285">
        <v>4400000</v>
      </c>
      <c r="H42" s="285"/>
    </row>
    <row r="43" spans="1:8" s="193" customFormat="1" ht="13.5" customHeight="1">
      <c r="A43" s="284"/>
      <c r="B43" s="290"/>
      <c r="C43" s="284" t="s">
        <v>402</v>
      </c>
      <c r="D43" s="284"/>
      <c r="E43" s="285"/>
      <c r="F43" s="285"/>
      <c r="G43" s="285"/>
      <c r="H43" s="285"/>
    </row>
    <row r="44" spans="1:8" s="193" customFormat="1" ht="13.5" customHeight="1" thickBot="1">
      <c r="A44" s="284"/>
      <c r="B44" s="290"/>
      <c r="C44" s="284"/>
      <c r="D44" s="284"/>
      <c r="E44" s="285"/>
      <c r="F44" s="285"/>
      <c r="G44" s="285"/>
      <c r="H44" s="285"/>
    </row>
    <row r="45" spans="1:8" s="193" customFormat="1" ht="13.5" customHeight="1">
      <c r="A45" s="286">
        <v>8</v>
      </c>
      <c r="B45" s="291" t="s">
        <v>501</v>
      </c>
      <c r="C45" s="286" t="s">
        <v>241</v>
      </c>
      <c r="D45" s="286"/>
      <c r="E45" s="288"/>
      <c r="F45" s="288"/>
      <c r="G45" s="288"/>
      <c r="H45" s="288"/>
    </row>
    <row r="46" spans="1:8" s="193" customFormat="1" ht="13.5" customHeight="1">
      <c r="A46" s="284"/>
      <c r="B46" s="290" t="s">
        <v>503</v>
      </c>
      <c r="C46" s="284" t="s">
        <v>395</v>
      </c>
      <c r="D46" s="284">
        <v>2006</v>
      </c>
      <c r="E46" s="285">
        <f>SUM(F46:H46)</f>
        <v>66220</v>
      </c>
      <c r="F46" s="285">
        <v>66220</v>
      </c>
      <c r="G46" s="285"/>
      <c r="H46" s="285"/>
    </row>
    <row r="47" spans="1:8" s="193" customFormat="1" ht="13.5" customHeight="1">
      <c r="A47" s="284"/>
      <c r="B47" s="290"/>
      <c r="C47" s="284" t="s">
        <v>502</v>
      </c>
      <c r="D47" s="284"/>
      <c r="E47" s="285"/>
      <c r="F47" s="285"/>
      <c r="G47" s="285"/>
      <c r="H47" s="285"/>
    </row>
    <row r="48" spans="1:8" s="193" customFormat="1" ht="13.5" customHeight="1" thickBot="1">
      <c r="A48" s="284"/>
      <c r="B48" s="290"/>
      <c r="C48" s="284"/>
      <c r="D48" s="284"/>
      <c r="E48" s="285"/>
      <c r="F48" s="285"/>
      <c r="G48" s="285"/>
      <c r="H48" s="285"/>
    </row>
    <row r="49" spans="1:8" s="193" customFormat="1" ht="13.5" customHeight="1">
      <c r="A49" s="286">
        <v>9</v>
      </c>
      <c r="B49" s="291" t="s">
        <v>506</v>
      </c>
      <c r="C49" s="286" t="s">
        <v>241</v>
      </c>
      <c r="D49" s="286"/>
      <c r="E49" s="288"/>
      <c r="F49" s="288"/>
      <c r="G49" s="288"/>
      <c r="H49" s="288"/>
    </row>
    <row r="50" spans="1:8" s="193" customFormat="1" ht="13.5" customHeight="1">
      <c r="A50" s="284"/>
      <c r="B50" s="290" t="s">
        <v>505</v>
      </c>
      <c r="C50" s="284" t="s">
        <v>395</v>
      </c>
      <c r="D50" s="284">
        <v>2006</v>
      </c>
      <c r="E50" s="285">
        <f>SUM(F50:H50)</f>
        <v>1619597</v>
      </c>
      <c r="F50" s="285">
        <v>323919</v>
      </c>
      <c r="G50" s="285"/>
      <c r="H50" s="285">
        <v>1295678</v>
      </c>
    </row>
    <row r="51" spans="1:8" s="193" customFormat="1" ht="13.5" customHeight="1">
      <c r="A51" s="284"/>
      <c r="B51" s="290"/>
      <c r="C51" s="284" t="s">
        <v>504</v>
      </c>
      <c r="D51" s="284"/>
      <c r="E51" s="285"/>
      <c r="F51" s="285"/>
      <c r="G51" s="285"/>
      <c r="H51" s="285"/>
    </row>
    <row r="52" spans="1:8" s="193" customFormat="1" ht="13.5" customHeight="1" thickBot="1">
      <c r="A52" s="284"/>
      <c r="B52" s="290"/>
      <c r="C52" s="284"/>
      <c r="D52" s="284"/>
      <c r="E52" s="285"/>
      <c r="F52" s="285"/>
      <c r="G52" s="285"/>
      <c r="H52" s="285"/>
    </row>
    <row r="53" spans="1:8" s="193" customFormat="1" ht="13.5" customHeight="1">
      <c r="A53" s="286">
        <v>10</v>
      </c>
      <c r="B53" s="291" t="s">
        <v>537</v>
      </c>
      <c r="C53" s="286" t="s">
        <v>241</v>
      </c>
      <c r="D53" s="286"/>
      <c r="E53" s="288"/>
      <c r="F53" s="288"/>
      <c r="G53" s="288"/>
      <c r="H53" s="288"/>
    </row>
    <row r="54" spans="1:8" s="193" customFormat="1" ht="13.5" customHeight="1">
      <c r="A54" s="284"/>
      <c r="B54" s="290" t="s">
        <v>538</v>
      </c>
      <c r="C54" s="284" t="s">
        <v>395</v>
      </c>
      <c r="D54" s="284">
        <v>2006</v>
      </c>
      <c r="E54" s="285">
        <f>SUM(F54:H54)</f>
        <v>35000</v>
      </c>
      <c r="F54" s="285">
        <v>35000</v>
      </c>
      <c r="G54" s="285"/>
      <c r="H54" s="285"/>
    </row>
    <row r="55" spans="1:8" s="193" customFormat="1" ht="13.5" customHeight="1">
      <c r="A55" s="284"/>
      <c r="B55" s="290"/>
      <c r="C55" s="284" t="s">
        <v>539</v>
      </c>
      <c r="D55" s="284"/>
      <c r="E55" s="285"/>
      <c r="F55" s="285"/>
      <c r="G55" s="285"/>
      <c r="H55" s="285"/>
    </row>
    <row r="56" spans="1:8" s="193" customFormat="1" ht="13.5" customHeight="1" thickBot="1">
      <c r="A56" s="284"/>
      <c r="B56" s="290"/>
      <c r="C56" s="284"/>
      <c r="D56" s="284"/>
      <c r="E56" s="285"/>
      <c r="F56" s="285"/>
      <c r="G56" s="285"/>
      <c r="H56" s="285"/>
    </row>
    <row r="57" spans="1:8" s="193" customFormat="1" ht="13.5" customHeight="1">
      <c r="A57" s="286">
        <v>11</v>
      </c>
      <c r="B57" s="291" t="s">
        <v>517</v>
      </c>
      <c r="C57" s="286" t="s">
        <v>518</v>
      </c>
      <c r="D57" s="286"/>
      <c r="E57" s="288">
        <f>SUM(F57:H57)</f>
        <v>4500</v>
      </c>
      <c r="F57" s="288">
        <v>4500</v>
      </c>
      <c r="G57" s="288"/>
      <c r="H57" s="288"/>
    </row>
    <row r="58" spans="1:8" s="193" customFormat="1" ht="13.5" customHeight="1">
      <c r="A58" s="284"/>
      <c r="B58" s="290"/>
      <c r="C58" s="284" t="s">
        <v>519</v>
      </c>
      <c r="D58" s="284"/>
      <c r="E58" s="285"/>
      <c r="F58" s="285"/>
      <c r="G58" s="285"/>
      <c r="H58" s="285"/>
    </row>
    <row r="59" spans="1:8" s="193" customFormat="1" ht="13.5" customHeight="1">
      <c r="A59" s="284"/>
      <c r="B59" s="290" t="s">
        <v>293</v>
      </c>
      <c r="C59" s="284" t="s">
        <v>241</v>
      </c>
      <c r="D59" s="284">
        <v>2006</v>
      </c>
      <c r="E59" s="285"/>
      <c r="F59" s="285"/>
      <c r="G59" s="285"/>
      <c r="H59" s="285"/>
    </row>
    <row r="60" spans="1:8" s="193" customFormat="1" ht="13.5" customHeight="1">
      <c r="A60" s="284"/>
      <c r="B60" s="290" t="s">
        <v>294</v>
      </c>
      <c r="C60" s="284" t="s">
        <v>395</v>
      </c>
      <c r="D60" s="284"/>
      <c r="E60" s="285">
        <f>SUM(F60:H60)</f>
        <v>230000</v>
      </c>
      <c r="F60" s="285">
        <v>34500</v>
      </c>
      <c r="G60" s="285">
        <v>23000</v>
      </c>
      <c r="H60" s="285">
        <v>172500</v>
      </c>
    </row>
    <row r="61" spans="1:8" s="193" customFormat="1" ht="13.5" customHeight="1">
      <c r="A61" s="284"/>
      <c r="B61" s="290" t="s">
        <v>507</v>
      </c>
      <c r="C61" s="284" t="s">
        <v>504</v>
      </c>
      <c r="D61" s="284"/>
      <c r="E61" s="285"/>
      <c r="F61" s="285"/>
      <c r="G61" s="285"/>
      <c r="H61" s="285"/>
    </row>
    <row r="62" spans="1:8" s="193" customFormat="1" ht="13.5" customHeight="1" thickBot="1">
      <c r="A62" s="292"/>
      <c r="B62" s="293"/>
      <c r="C62" s="292"/>
      <c r="D62" s="292"/>
      <c r="E62" s="294"/>
      <c r="F62" s="294"/>
      <c r="G62" s="294"/>
      <c r="H62" s="294"/>
    </row>
    <row r="63" spans="1:8" s="193" customFormat="1" ht="15.75" customHeight="1" thickBot="1">
      <c r="A63" s="295"/>
      <c r="B63" s="296"/>
      <c r="C63" s="295" t="s">
        <v>108</v>
      </c>
      <c r="D63" s="295"/>
      <c r="E63" s="297">
        <f>SUM(E14:E62)</f>
        <v>9840888</v>
      </c>
      <c r="F63" s="297">
        <f>SUM(F14:F62)</f>
        <v>1469808</v>
      </c>
      <c r="G63" s="297">
        <f>SUM(G14:G62)</f>
        <v>4608870</v>
      </c>
      <c r="H63" s="297">
        <f>SUM(H14:H62)</f>
        <v>3762210</v>
      </c>
    </row>
    <row r="64" spans="1:8" s="193" customFormat="1" ht="13.5" customHeight="1">
      <c r="A64" s="298"/>
      <c r="C64" s="298"/>
      <c r="D64" s="298"/>
      <c r="E64" s="299"/>
      <c r="F64" s="299"/>
      <c r="G64" s="299"/>
      <c r="H64" s="299"/>
    </row>
    <row r="65" spans="1:8" s="193" customFormat="1" ht="13.5" customHeight="1">
      <c r="A65" s="298"/>
      <c r="C65" s="298"/>
      <c r="D65" s="298"/>
      <c r="E65" s="299"/>
      <c r="F65" s="299"/>
      <c r="G65" s="299"/>
      <c r="H65" s="299"/>
    </row>
    <row r="66" spans="1:8" s="193" customFormat="1" ht="13.5" customHeight="1">
      <c r="A66" s="298"/>
      <c r="C66" s="298"/>
      <c r="D66" s="298"/>
      <c r="E66" s="299"/>
      <c r="F66" s="299"/>
      <c r="G66" s="299"/>
      <c r="H66" s="299"/>
    </row>
    <row r="67" spans="1:8" s="193" customFormat="1" ht="13.5" customHeight="1">
      <c r="A67" s="298"/>
      <c r="E67" s="300"/>
      <c r="F67" s="300"/>
      <c r="G67" s="300"/>
      <c r="H67" s="300"/>
    </row>
    <row r="68" spans="1:8" s="193" customFormat="1" ht="13.5" customHeight="1">
      <c r="A68" s="298"/>
      <c r="E68" s="300"/>
      <c r="F68" s="300"/>
      <c r="G68" s="300"/>
      <c r="H68" s="300"/>
    </row>
    <row r="69" spans="1:8" s="193" customFormat="1" ht="13.5" customHeight="1">
      <c r="A69" s="298"/>
      <c r="E69" s="300"/>
      <c r="F69" s="300"/>
      <c r="G69" s="300"/>
      <c r="H69" s="300"/>
    </row>
    <row r="70" spans="1:8" s="193" customFormat="1" ht="13.5" customHeight="1">
      <c r="A70" s="298"/>
      <c r="E70" s="300"/>
      <c r="F70" s="300"/>
      <c r="G70" s="300"/>
      <c r="H70" s="300"/>
    </row>
    <row r="71" spans="1:8" s="193" customFormat="1" ht="13.5" customHeight="1">
      <c r="A71" s="298"/>
      <c r="E71" s="300"/>
      <c r="F71" s="300"/>
      <c r="G71" s="300"/>
      <c r="H71" s="300"/>
    </row>
    <row r="72" s="193" customFormat="1" ht="13.5" customHeight="1">
      <c r="A72" s="298"/>
    </row>
    <row r="73" s="193" customFormat="1" ht="13.5" customHeight="1">
      <c r="A73" s="298"/>
    </row>
    <row r="74" s="193" customFormat="1" ht="13.5" customHeight="1">
      <c r="A74" s="298"/>
    </row>
    <row r="75" s="193" customFormat="1" ht="13.5" customHeight="1">
      <c r="A75" s="298"/>
    </row>
    <row r="76" s="193" customFormat="1" ht="13.5" customHeight="1">
      <c r="A76" s="298"/>
    </row>
    <row r="77" s="193" customFormat="1" ht="13.5" customHeight="1">
      <c r="A77" s="298"/>
    </row>
  </sheetData>
  <mergeCells count="2">
    <mergeCell ref="F8:H8"/>
    <mergeCell ref="A6:H6"/>
  </mergeCells>
  <printOptions horizontalCentered="1"/>
  <pageMargins left="0.7874015748031497" right="0.7874015748031497" top="0.6692913385826772" bottom="0.9448818897637796" header="0.3937007874015748" footer="0.3937007874015748"/>
  <pageSetup firstPageNumber="15" useFirstPageNumber="1" horizontalDpi="300" verticalDpi="3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J4" sqref="J4"/>
    </sheetView>
  </sheetViews>
  <sheetFormatPr defaultColWidth="9.00390625" defaultRowHeight="12.75"/>
  <cols>
    <col min="1" max="1" width="27.75390625" style="105" customWidth="1"/>
    <col min="2" max="2" width="5.125" style="105" customWidth="1"/>
    <col min="3" max="3" width="6.75390625" style="105" customWidth="1"/>
    <col min="4" max="4" width="12.875" style="106" customWidth="1"/>
    <col min="5" max="5" width="11.125" style="105" customWidth="1"/>
    <col min="6" max="6" width="14.875" style="105" customWidth="1"/>
    <col min="7" max="7" width="13.75390625" style="105" customWidth="1"/>
    <col min="8" max="8" width="12.875" style="105" customWidth="1"/>
    <col min="9" max="9" width="10.125" style="105" customWidth="1"/>
    <col min="10" max="10" width="13.125" style="105" customWidth="1"/>
    <col min="11" max="11" width="11.75390625" style="105" customWidth="1"/>
    <col min="12" max="16384" width="9.125" style="105" customWidth="1"/>
  </cols>
  <sheetData>
    <row r="1" spans="8:10" ht="12.75">
      <c r="H1" s="107"/>
      <c r="J1" s="9" t="s">
        <v>219</v>
      </c>
    </row>
    <row r="2" ht="12.75">
      <c r="J2" s="10"/>
    </row>
    <row r="3" ht="12.75">
      <c r="J3" s="10" t="s">
        <v>531</v>
      </c>
    </row>
    <row r="4" ht="12.75">
      <c r="J4" s="10" t="s">
        <v>25</v>
      </c>
    </row>
    <row r="5" ht="18" customHeight="1"/>
    <row r="6" spans="1:11" ht="18.75" customHeight="1">
      <c r="A6" s="433" t="s">
        <v>220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</row>
    <row r="7" spans="1:11" ht="18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ht="19.5" customHeight="1" thickBot="1"/>
    <row r="9" spans="1:11" ht="13.5" thickBot="1">
      <c r="A9" s="109" t="s">
        <v>221</v>
      </c>
      <c r="B9" s="434" t="s">
        <v>222</v>
      </c>
      <c r="C9" s="435"/>
      <c r="D9" s="437" t="s">
        <v>223</v>
      </c>
      <c r="E9" s="437"/>
      <c r="F9" s="437"/>
      <c r="G9" s="437"/>
      <c r="H9" s="434" t="s">
        <v>76</v>
      </c>
      <c r="I9" s="437"/>
      <c r="J9" s="437"/>
      <c r="K9" s="438"/>
    </row>
    <row r="10" spans="1:11" ht="12.75">
      <c r="A10" s="111" t="s">
        <v>224</v>
      </c>
      <c r="B10" s="112"/>
      <c r="C10" s="113"/>
      <c r="D10" s="114"/>
      <c r="E10" s="115"/>
      <c r="F10" s="436" t="s">
        <v>225</v>
      </c>
      <c r="G10" s="436"/>
      <c r="H10" s="115"/>
      <c r="I10" s="116" t="s">
        <v>226</v>
      </c>
      <c r="J10" s="117"/>
      <c r="K10" s="118" t="s">
        <v>227</v>
      </c>
    </row>
    <row r="11" spans="1:11" ht="12.75">
      <c r="A11" s="111" t="s">
        <v>228</v>
      </c>
      <c r="B11" s="119"/>
      <c r="C11" s="120"/>
      <c r="D11" s="121" t="s">
        <v>30</v>
      </c>
      <c r="E11" s="119" t="s">
        <v>229</v>
      </c>
      <c r="F11" s="122" t="s">
        <v>230</v>
      </c>
      <c r="G11" s="122"/>
      <c r="H11" s="119" t="s">
        <v>231</v>
      </c>
      <c r="I11" s="123" t="s">
        <v>232</v>
      </c>
      <c r="J11" s="124"/>
      <c r="K11" s="125" t="s">
        <v>233</v>
      </c>
    </row>
    <row r="12" spans="1:11" ht="12.75">
      <c r="A12" s="126"/>
      <c r="B12" s="127" t="s">
        <v>27</v>
      </c>
      <c r="C12" s="128" t="s">
        <v>119</v>
      </c>
      <c r="D12" s="129"/>
      <c r="E12" s="119" t="s">
        <v>234</v>
      </c>
      <c r="F12" s="124"/>
      <c r="G12" s="124"/>
      <c r="H12" s="119"/>
      <c r="I12" s="130" t="s">
        <v>235</v>
      </c>
      <c r="J12" s="119" t="s">
        <v>236</v>
      </c>
      <c r="K12" s="125" t="s">
        <v>237</v>
      </c>
    </row>
    <row r="13" spans="1:11" ht="12.75">
      <c r="A13" s="126"/>
      <c r="B13" s="127"/>
      <c r="C13" s="128"/>
      <c r="D13" s="129"/>
      <c r="E13" s="119" t="s">
        <v>237</v>
      </c>
      <c r="F13" s="128" t="s">
        <v>238</v>
      </c>
      <c r="G13" s="127" t="s">
        <v>239</v>
      </c>
      <c r="H13" s="119"/>
      <c r="I13" s="131" t="s">
        <v>240</v>
      </c>
      <c r="J13" s="119"/>
      <c r="K13" s="125"/>
    </row>
    <row r="14" spans="1:11" ht="13.5" thickBot="1">
      <c r="A14" s="132"/>
      <c r="B14" s="133"/>
      <c r="C14" s="134"/>
      <c r="D14" s="135"/>
      <c r="E14" s="136"/>
      <c r="F14" s="137"/>
      <c r="G14" s="136"/>
      <c r="H14" s="136"/>
      <c r="I14" s="138"/>
      <c r="J14" s="136"/>
      <c r="K14" s="139"/>
    </row>
    <row r="15" spans="1:11" s="143" customFormat="1" ht="13.5" thickBot="1">
      <c r="A15" s="140">
        <v>1</v>
      </c>
      <c r="B15" s="141">
        <v>2</v>
      </c>
      <c r="C15" s="141">
        <v>3</v>
      </c>
      <c r="D15" s="142">
        <v>4</v>
      </c>
      <c r="E15" s="141">
        <v>5</v>
      </c>
      <c r="F15" s="141">
        <v>6</v>
      </c>
      <c r="G15" s="141">
        <v>7</v>
      </c>
      <c r="H15" s="141">
        <v>10</v>
      </c>
      <c r="I15" s="141">
        <v>11</v>
      </c>
      <c r="J15" s="141">
        <v>12</v>
      </c>
      <c r="K15" s="110">
        <v>13</v>
      </c>
    </row>
    <row r="16" spans="1:11" ht="12.75">
      <c r="A16" s="144"/>
      <c r="B16" s="127"/>
      <c r="C16" s="127"/>
      <c r="D16" s="145"/>
      <c r="E16" s="119"/>
      <c r="F16" s="115"/>
      <c r="G16" s="146"/>
      <c r="H16" s="119"/>
      <c r="I16" s="119"/>
      <c r="J16" s="119"/>
      <c r="K16" s="147"/>
    </row>
    <row r="17" spans="1:11" ht="12.75">
      <c r="A17" s="144" t="s">
        <v>241</v>
      </c>
      <c r="B17" s="148" t="s">
        <v>4</v>
      </c>
      <c r="C17" s="148" t="s">
        <v>147</v>
      </c>
      <c r="D17" s="149">
        <f aca="true" t="shared" si="0" ref="D17:D31">E17+F17+G17</f>
        <v>10000</v>
      </c>
      <c r="E17" s="149">
        <v>0</v>
      </c>
      <c r="F17" s="149">
        <v>0</v>
      </c>
      <c r="G17" s="150">
        <v>10000</v>
      </c>
      <c r="H17" s="149">
        <f aca="true" t="shared" si="1" ref="H17:H31">I17+J17+K17</f>
        <v>10000</v>
      </c>
      <c r="I17" s="149">
        <v>0</v>
      </c>
      <c r="J17" s="149">
        <v>10000</v>
      </c>
      <c r="K17" s="151">
        <v>0</v>
      </c>
    </row>
    <row r="18" spans="1:11" ht="12.75">
      <c r="A18" s="144" t="s">
        <v>242</v>
      </c>
      <c r="B18" s="148" t="s">
        <v>13</v>
      </c>
      <c r="C18" s="148" t="s">
        <v>100</v>
      </c>
      <c r="D18" s="149">
        <f t="shared" si="0"/>
        <v>50050</v>
      </c>
      <c r="E18" s="149">
        <v>0</v>
      </c>
      <c r="F18" s="149">
        <v>50</v>
      </c>
      <c r="G18" s="150">
        <v>50000</v>
      </c>
      <c r="H18" s="149">
        <f t="shared" si="1"/>
        <v>50050</v>
      </c>
      <c r="I18" s="149">
        <v>0</v>
      </c>
      <c r="J18" s="149">
        <v>50050</v>
      </c>
      <c r="K18" s="151">
        <v>0</v>
      </c>
    </row>
    <row r="19" spans="1:11" ht="12.75">
      <c r="A19" s="144" t="s">
        <v>243</v>
      </c>
      <c r="B19" s="148">
        <v>801</v>
      </c>
      <c r="C19" s="148">
        <v>80120</v>
      </c>
      <c r="D19" s="149">
        <f t="shared" si="0"/>
        <v>1765</v>
      </c>
      <c r="E19" s="149">
        <v>265</v>
      </c>
      <c r="F19" s="149">
        <v>1500</v>
      </c>
      <c r="G19" s="150">
        <v>0</v>
      </c>
      <c r="H19" s="149">
        <f t="shared" si="1"/>
        <v>1765</v>
      </c>
      <c r="I19" s="152">
        <v>0</v>
      </c>
      <c r="J19" s="149">
        <v>1500</v>
      </c>
      <c r="K19" s="151">
        <v>265</v>
      </c>
    </row>
    <row r="20" spans="1:11" ht="12.75">
      <c r="A20" s="144" t="s">
        <v>244</v>
      </c>
      <c r="B20" s="148">
        <v>801</v>
      </c>
      <c r="C20" s="148">
        <v>80120</v>
      </c>
      <c r="D20" s="149">
        <f t="shared" si="0"/>
        <v>23841</v>
      </c>
      <c r="E20" s="149">
        <v>2381</v>
      </c>
      <c r="F20" s="149">
        <v>6660</v>
      </c>
      <c r="G20" s="150">
        <v>14800</v>
      </c>
      <c r="H20" s="149">
        <f t="shared" si="1"/>
        <v>23841</v>
      </c>
      <c r="I20" s="152">
        <v>0</v>
      </c>
      <c r="J20" s="149">
        <v>21993</v>
      </c>
      <c r="K20" s="151">
        <v>1848</v>
      </c>
    </row>
    <row r="21" spans="1:11" ht="12.75">
      <c r="A21" s="144" t="s">
        <v>245</v>
      </c>
      <c r="B21" s="148">
        <v>801</v>
      </c>
      <c r="C21" s="148">
        <v>80130</v>
      </c>
      <c r="D21" s="149">
        <f t="shared" si="0"/>
        <v>67000</v>
      </c>
      <c r="E21" s="149">
        <v>4000</v>
      </c>
      <c r="F21" s="149">
        <v>18000</v>
      </c>
      <c r="G21" s="150">
        <v>45000</v>
      </c>
      <c r="H21" s="149">
        <f t="shared" si="1"/>
        <v>67000</v>
      </c>
      <c r="I21" s="152">
        <v>2500</v>
      </c>
      <c r="J21" s="149">
        <v>60500</v>
      </c>
      <c r="K21" s="151">
        <v>4000</v>
      </c>
    </row>
    <row r="22" spans="1:11" ht="12.75">
      <c r="A22" s="144" t="s">
        <v>246</v>
      </c>
      <c r="B22" s="148">
        <v>801</v>
      </c>
      <c r="C22" s="148" t="s">
        <v>180</v>
      </c>
      <c r="D22" s="149">
        <f t="shared" si="0"/>
        <v>80935</v>
      </c>
      <c r="E22" s="149">
        <v>0</v>
      </c>
      <c r="F22" s="149">
        <v>53935</v>
      </c>
      <c r="G22" s="150">
        <v>27000</v>
      </c>
      <c r="H22" s="149">
        <f t="shared" si="1"/>
        <v>80935</v>
      </c>
      <c r="I22" s="152">
        <v>0</v>
      </c>
      <c r="J22" s="149">
        <v>66935</v>
      </c>
      <c r="K22" s="151">
        <v>14000</v>
      </c>
    </row>
    <row r="23" spans="1:11" ht="12.75">
      <c r="A23" s="144" t="s">
        <v>247</v>
      </c>
      <c r="B23" s="148">
        <v>801</v>
      </c>
      <c r="C23" s="148">
        <v>80130</v>
      </c>
      <c r="D23" s="149">
        <f t="shared" si="0"/>
        <v>1730</v>
      </c>
      <c r="E23" s="149">
        <v>0</v>
      </c>
      <c r="F23" s="149">
        <v>730</v>
      </c>
      <c r="G23" s="150">
        <v>1000</v>
      </c>
      <c r="H23" s="149">
        <f t="shared" si="1"/>
        <v>1730</v>
      </c>
      <c r="I23" s="152">
        <v>0</v>
      </c>
      <c r="J23" s="149">
        <v>1730</v>
      </c>
      <c r="K23" s="151">
        <v>0</v>
      </c>
    </row>
    <row r="24" spans="1:11" ht="12.75">
      <c r="A24" s="144" t="s">
        <v>248</v>
      </c>
      <c r="B24" s="148">
        <v>801</v>
      </c>
      <c r="C24" s="148" t="s">
        <v>180</v>
      </c>
      <c r="D24" s="149">
        <f t="shared" si="0"/>
        <v>25700</v>
      </c>
      <c r="E24" s="149">
        <v>4100</v>
      </c>
      <c r="F24" s="149">
        <v>19930</v>
      </c>
      <c r="G24" s="150">
        <v>1670</v>
      </c>
      <c r="H24" s="149">
        <f t="shared" si="1"/>
        <v>25700</v>
      </c>
      <c r="I24" s="152">
        <v>4820</v>
      </c>
      <c r="J24" s="149">
        <v>16780</v>
      </c>
      <c r="K24" s="151">
        <v>4100</v>
      </c>
    </row>
    <row r="25" spans="1:11" ht="12.75">
      <c r="A25" s="144" t="s">
        <v>249</v>
      </c>
      <c r="B25" s="148">
        <v>801</v>
      </c>
      <c r="C25" s="148">
        <v>80130</v>
      </c>
      <c r="D25" s="149">
        <f t="shared" si="0"/>
        <v>4800</v>
      </c>
      <c r="E25" s="149">
        <v>1000</v>
      </c>
      <c r="F25" s="149">
        <v>2000</v>
      </c>
      <c r="G25" s="150">
        <v>1800</v>
      </c>
      <c r="H25" s="149">
        <f t="shared" si="1"/>
        <v>4800</v>
      </c>
      <c r="I25" s="152">
        <v>0</v>
      </c>
      <c r="J25" s="149">
        <v>3800</v>
      </c>
      <c r="K25" s="151">
        <v>1000</v>
      </c>
    </row>
    <row r="26" spans="1:11" ht="12.75">
      <c r="A26" s="144" t="s">
        <v>250</v>
      </c>
      <c r="B26" s="148">
        <v>854</v>
      </c>
      <c r="C26" s="148">
        <v>85403</v>
      </c>
      <c r="D26" s="149">
        <f>E26+F26+G26</f>
        <v>51374</v>
      </c>
      <c r="E26" s="152">
        <v>874</v>
      </c>
      <c r="F26" s="152">
        <v>50500</v>
      </c>
      <c r="G26" s="152">
        <v>0</v>
      </c>
      <c r="H26" s="152">
        <f t="shared" si="1"/>
        <v>51374</v>
      </c>
      <c r="I26" s="152">
        <v>0</v>
      </c>
      <c r="J26" s="152">
        <v>50000</v>
      </c>
      <c r="K26" s="410">
        <v>1374</v>
      </c>
    </row>
    <row r="27" spans="1:11" ht="12.75">
      <c r="A27" s="144" t="s">
        <v>251</v>
      </c>
      <c r="B27" s="148">
        <v>854</v>
      </c>
      <c r="C27" s="148">
        <v>85403</v>
      </c>
      <c r="D27" s="149">
        <f t="shared" si="0"/>
        <v>31170</v>
      </c>
      <c r="E27" s="149">
        <v>3700</v>
      </c>
      <c r="F27" s="149">
        <v>26470</v>
      </c>
      <c r="G27" s="150">
        <v>1000</v>
      </c>
      <c r="H27" s="149">
        <f t="shared" si="1"/>
        <v>31170</v>
      </c>
      <c r="I27" s="152">
        <v>0</v>
      </c>
      <c r="J27" s="149">
        <v>31170</v>
      </c>
      <c r="K27" s="151">
        <v>0</v>
      </c>
    </row>
    <row r="28" spans="1:11" ht="12.75">
      <c r="A28" s="144" t="s">
        <v>483</v>
      </c>
      <c r="B28" s="148" t="s">
        <v>184</v>
      </c>
      <c r="C28" s="148" t="s">
        <v>210</v>
      </c>
      <c r="D28" s="149">
        <f t="shared" si="0"/>
        <v>10</v>
      </c>
      <c r="E28" s="149">
        <v>10</v>
      </c>
      <c r="F28" s="149">
        <v>0</v>
      </c>
      <c r="G28" s="150">
        <v>0</v>
      </c>
      <c r="H28" s="149">
        <f t="shared" si="1"/>
        <v>10</v>
      </c>
      <c r="I28" s="152">
        <v>0</v>
      </c>
      <c r="J28" s="149">
        <v>5</v>
      </c>
      <c r="K28" s="151">
        <v>5</v>
      </c>
    </row>
    <row r="29" spans="1:11" ht="12.75">
      <c r="A29" s="144" t="s">
        <v>251</v>
      </c>
      <c r="B29" s="148" t="s">
        <v>184</v>
      </c>
      <c r="C29" s="148" t="s">
        <v>213</v>
      </c>
      <c r="D29" s="149">
        <f t="shared" si="0"/>
        <v>16200</v>
      </c>
      <c r="E29" s="149">
        <v>0</v>
      </c>
      <c r="F29" s="149">
        <v>16200</v>
      </c>
      <c r="G29" s="150">
        <v>0</v>
      </c>
      <c r="H29" s="149">
        <f t="shared" si="1"/>
        <v>16200</v>
      </c>
      <c r="I29" s="152">
        <v>0</v>
      </c>
      <c r="J29" s="149">
        <v>16200</v>
      </c>
      <c r="K29" s="151">
        <v>0</v>
      </c>
    </row>
    <row r="30" spans="1:11" ht="12.75">
      <c r="A30" s="144" t="s">
        <v>246</v>
      </c>
      <c r="B30" s="148">
        <v>854</v>
      </c>
      <c r="C30" s="148">
        <v>85410</v>
      </c>
      <c r="D30" s="149">
        <f t="shared" si="0"/>
        <v>53250</v>
      </c>
      <c r="E30" s="149">
        <v>0</v>
      </c>
      <c r="F30" s="149">
        <v>44600</v>
      </c>
      <c r="G30" s="150">
        <v>8650</v>
      </c>
      <c r="H30" s="149">
        <f t="shared" si="1"/>
        <v>53250</v>
      </c>
      <c r="I30" s="152">
        <v>0</v>
      </c>
      <c r="J30" s="149">
        <v>44650</v>
      </c>
      <c r="K30" s="151">
        <v>8600</v>
      </c>
    </row>
    <row r="31" spans="1:11" ht="12.75">
      <c r="A31" s="144" t="s">
        <v>248</v>
      </c>
      <c r="B31" s="148">
        <v>854</v>
      </c>
      <c r="C31" s="148">
        <v>85410</v>
      </c>
      <c r="D31" s="149">
        <f t="shared" si="0"/>
        <v>55800</v>
      </c>
      <c r="E31" s="149">
        <v>4000</v>
      </c>
      <c r="F31" s="149">
        <v>49750</v>
      </c>
      <c r="G31" s="150">
        <v>2050</v>
      </c>
      <c r="H31" s="149">
        <f t="shared" si="1"/>
        <v>55800</v>
      </c>
      <c r="I31" s="152">
        <v>0</v>
      </c>
      <c r="J31" s="149">
        <v>51800</v>
      </c>
      <c r="K31" s="151">
        <v>4000</v>
      </c>
    </row>
    <row r="32" spans="1:11" ht="15.75" customHeight="1" thickBot="1">
      <c r="A32" s="144"/>
      <c r="B32" s="127"/>
      <c r="C32" s="127"/>
      <c r="D32" s="149"/>
      <c r="E32" s="149"/>
      <c r="F32" s="149"/>
      <c r="G32" s="150"/>
      <c r="H32" s="149"/>
      <c r="I32" s="152"/>
      <c r="J32" s="149"/>
      <c r="K32" s="153"/>
    </row>
    <row r="33" spans="1:11" s="107" customFormat="1" ht="18.75" customHeight="1" thickBot="1">
      <c r="A33" s="154" t="s">
        <v>30</v>
      </c>
      <c r="B33" s="155"/>
      <c r="C33" s="155"/>
      <c r="D33" s="156">
        <f aca="true" t="shared" si="2" ref="D33:J33">SUM(D17:D32)</f>
        <v>473625</v>
      </c>
      <c r="E33" s="156">
        <f t="shared" si="2"/>
        <v>20330</v>
      </c>
      <c r="F33" s="156">
        <f t="shared" si="2"/>
        <v>290325</v>
      </c>
      <c r="G33" s="157">
        <f t="shared" si="2"/>
        <v>162970</v>
      </c>
      <c r="H33" s="156">
        <f t="shared" si="2"/>
        <v>473625</v>
      </c>
      <c r="I33" s="156">
        <f t="shared" si="2"/>
        <v>7320</v>
      </c>
      <c r="J33" s="156">
        <f t="shared" si="2"/>
        <v>427113</v>
      </c>
      <c r="K33" s="158">
        <f>SUM(K17:K31)</f>
        <v>39192</v>
      </c>
    </row>
  </sheetData>
  <mergeCells count="5">
    <mergeCell ref="A6:K6"/>
    <mergeCell ref="B9:C9"/>
    <mergeCell ref="F10:G10"/>
    <mergeCell ref="D9:G9"/>
    <mergeCell ref="H9:K9"/>
  </mergeCells>
  <printOptions horizontalCentered="1"/>
  <pageMargins left="0.2362204724409449" right="0.6692913385826772" top="0.6692913385826772" bottom="0.9448818897637796" header="0.5118110236220472" footer="0.5118110236220472"/>
  <pageSetup firstPageNumber="17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G4" sqref="G4"/>
    </sheetView>
  </sheetViews>
  <sheetFormatPr defaultColWidth="9.00390625" defaultRowHeight="12.75"/>
  <cols>
    <col min="1" max="1" width="5.125" style="159" customWidth="1"/>
    <col min="2" max="5" width="9.125" style="159" customWidth="1"/>
    <col min="6" max="6" width="16.875" style="159" customWidth="1"/>
    <col min="7" max="7" width="14.75390625" style="247" customWidth="1"/>
    <col min="8" max="16384" width="9.125" style="159" customWidth="1"/>
  </cols>
  <sheetData>
    <row r="1" spans="7:8" ht="12.75">
      <c r="G1" s="9" t="s">
        <v>461</v>
      </c>
      <c r="H1" s="367"/>
    </row>
    <row r="2" spans="7:8" ht="12.75">
      <c r="G2" s="10"/>
      <c r="H2" s="368"/>
    </row>
    <row r="3" spans="7:8" ht="12.75">
      <c r="G3" s="10" t="s">
        <v>531</v>
      </c>
      <c r="H3" s="368"/>
    </row>
    <row r="4" spans="7:8" ht="12.75">
      <c r="G4" s="10" t="s">
        <v>25</v>
      </c>
      <c r="H4" s="303"/>
    </row>
    <row r="6" spans="1:7" ht="15.75">
      <c r="A6" s="439"/>
      <c r="B6" s="439"/>
      <c r="C6" s="439"/>
      <c r="D6" s="439"/>
      <c r="E6" s="439"/>
      <c r="F6" s="439"/>
      <c r="G6" s="439"/>
    </row>
    <row r="7" spans="1:7" ht="15.75">
      <c r="A7" s="439" t="s">
        <v>434</v>
      </c>
      <c r="B7" s="439"/>
      <c r="C7" s="439"/>
      <c r="D7" s="439"/>
      <c r="E7" s="439"/>
      <c r="F7" s="439"/>
      <c r="G7" s="439"/>
    </row>
    <row r="8" spans="1:7" ht="15.75">
      <c r="A8" s="439" t="s">
        <v>435</v>
      </c>
      <c r="B8" s="439"/>
      <c r="C8" s="439"/>
      <c r="D8" s="439"/>
      <c r="E8" s="439"/>
      <c r="F8" s="439"/>
      <c r="G8" s="439"/>
    </row>
    <row r="9" spans="1:7" ht="15.75">
      <c r="A9" s="439" t="s">
        <v>436</v>
      </c>
      <c r="B9" s="439"/>
      <c r="C9" s="439"/>
      <c r="D9" s="439"/>
      <c r="E9" s="439"/>
      <c r="F9" s="439"/>
      <c r="G9" s="439"/>
    </row>
    <row r="10" spans="1:7" ht="15.75" customHeight="1">
      <c r="A10" s="439" t="s">
        <v>462</v>
      </c>
      <c r="B10" s="439"/>
      <c r="C10" s="439"/>
      <c r="D10" s="439"/>
      <c r="E10" s="439"/>
      <c r="F10" s="439"/>
      <c r="G10" s="439"/>
    </row>
    <row r="14" spans="1:7" s="160" customFormat="1" ht="12.75" customHeight="1">
      <c r="A14" s="443" t="s">
        <v>437</v>
      </c>
      <c r="B14" s="418" t="s">
        <v>438</v>
      </c>
      <c r="C14" s="419"/>
      <c r="D14" s="419"/>
      <c r="E14" s="419"/>
      <c r="F14" s="420"/>
      <c r="G14" s="369" t="s">
        <v>407</v>
      </c>
    </row>
    <row r="15" spans="1:7" s="160" customFormat="1" ht="12.75">
      <c r="A15" s="444"/>
      <c r="B15" s="421"/>
      <c r="C15" s="422"/>
      <c r="D15" s="422"/>
      <c r="E15" s="422"/>
      <c r="F15" s="423"/>
      <c r="G15" s="370" t="s">
        <v>439</v>
      </c>
    </row>
    <row r="16" spans="1:7" s="160" customFormat="1" ht="12.75">
      <c r="A16" s="444"/>
      <c r="B16" s="421"/>
      <c r="C16" s="422"/>
      <c r="D16" s="422"/>
      <c r="E16" s="422"/>
      <c r="F16" s="423"/>
      <c r="G16" s="370" t="s">
        <v>463</v>
      </c>
    </row>
    <row r="17" spans="1:7" s="160" customFormat="1" ht="12.75">
      <c r="A17" s="445"/>
      <c r="B17" s="440"/>
      <c r="C17" s="441"/>
      <c r="D17" s="441"/>
      <c r="E17" s="441"/>
      <c r="F17" s="442"/>
      <c r="G17" s="371" t="s">
        <v>440</v>
      </c>
    </row>
    <row r="18" spans="1:7" s="160" customFormat="1" ht="13.5" customHeight="1" thickBot="1">
      <c r="A18" s="372" t="s">
        <v>441</v>
      </c>
      <c r="B18" s="446" t="s">
        <v>442</v>
      </c>
      <c r="C18" s="447"/>
      <c r="D18" s="447"/>
      <c r="E18" s="447"/>
      <c r="F18" s="448"/>
      <c r="G18" s="373" t="s">
        <v>443</v>
      </c>
    </row>
    <row r="19" spans="1:7" s="160" customFormat="1" ht="14.25" customHeight="1" thickBot="1">
      <c r="A19" s="374" t="s">
        <v>444</v>
      </c>
      <c r="B19" s="375" t="s">
        <v>445</v>
      </c>
      <c r="C19" s="376"/>
      <c r="D19" s="376"/>
      <c r="E19" s="376"/>
      <c r="F19" s="377"/>
      <c r="G19" s="378">
        <f>G20+G21-G22</f>
        <v>250000</v>
      </c>
    </row>
    <row r="20" spans="1:7" ht="14.25" customHeight="1">
      <c r="A20" s="379" t="s">
        <v>446</v>
      </c>
      <c r="B20" s="380" t="s">
        <v>409</v>
      </c>
      <c r="C20" s="241"/>
      <c r="D20" s="241"/>
      <c r="E20" s="241"/>
      <c r="F20" s="381"/>
      <c r="G20" s="382">
        <v>250000</v>
      </c>
    </row>
    <row r="21" spans="1:7" ht="14.25" customHeight="1">
      <c r="A21" s="379" t="s">
        <v>447</v>
      </c>
      <c r="B21" s="383" t="s">
        <v>448</v>
      </c>
      <c r="C21" s="384"/>
      <c r="D21" s="384"/>
      <c r="E21" s="384"/>
      <c r="F21" s="243"/>
      <c r="G21" s="385">
        <v>20000</v>
      </c>
    </row>
    <row r="22" spans="1:7" ht="14.25" customHeight="1" thickBot="1">
      <c r="A22" s="386" t="s">
        <v>449</v>
      </c>
      <c r="B22" s="387" t="s">
        <v>450</v>
      </c>
      <c r="C22" s="279"/>
      <c r="D22" s="279"/>
      <c r="E22" s="279"/>
      <c r="F22" s="388"/>
      <c r="G22" s="389">
        <v>20000</v>
      </c>
    </row>
    <row r="23" spans="1:9" ht="14.25" customHeight="1" thickBot="1">
      <c r="A23" s="374" t="s">
        <v>451</v>
      </c>
      <c r="B23" s="375" t="s">
        <v>452</v>
      </c>
      <c r="C23" s="376"/>
      <c r="D23" s="376"/>
      <c r="E23" s="376"/>
      <c r="F23" s="377"/>
      <c r="G23" s="378">
        <f>SUM(G24:G26)</f>
        <v>310000</v>
      </c>
      <c r="I23" s="247"/>
    </row>
    <row r="24" spans="1:9" ht="14.25" customHeight="1">
      <c r="A24" s="390" t="s">
        <v>446</v>
      </c>
      <c r="B24" s="391" t="s">
        <v>453</v>
      </c>
      <c r="C24" s="392"/>
      <c r="D24" s="392"/>
      <c r="E24" s="392"/>
      <c r="F24" s="242"/>
      <c r="G24" s="382">
        <v>310000</v>
      </c>
      <c r="I24" s="247"/>
    </row>
    <row r="25" spans="1:7" ht="14.25" customHeight="1">
      <c r="A25" s="393" t="s">
        <v>447</v>
      </c>
      <c r="B25" s="380" t="s">
        <v>454</v>
      </c>
      <c r="C25" s="241"/>
      <c r="D25" s="241"/>
      <c r="E25" s="241"/>
      <c r="F25" s="381"/>
      <c r="G25" s="385">
        <v>0</v>
      </c>
    </row>
    <row r="26" spans="1:7" ht="14.25" customHeight="1" thickBot="1">
      <c r="A26" s="386" t="s">
        <v>449</v>
      </c>
      <c r="B26" s="394" t="s">
        <v>455</v>
      </c>
      <c r="C26" s="395"/>
      <c r="D26" s="395"/>
      <c r="E26" s="395"/>
      <c r="F26" s="396"/>
      <c r="G26" s="389">
        <v>0</v>
      </c>
    </row>
    <row r="27" spans="1:7" ht="14.25" customHeight="1" thickBot="1">
      <c r="A27" s="374" t="s">
        <v>456</v>
      </c>
      <c r="B27" s="375" t="s">
        <v>318</v>
      </c>
      <c r="C27" s="376"/>
      <c r="D27" s="376"/>
      <c r="E27" s="376"/>
      <c r="F27" s="377"/>
      <c r="G27" s="378">
        <f>SUM(G28:G30)</f>
        <v>170000</v>
      </c>
    </row>
    <row r="28" spans="1:7" ht="14.25" customHeight="1">
      <c r="A28" s="390" t="s">
        <v>446</v>
      </c>
      <c r="B28" s="391" t="s">
        <v>457</v>
      </c>
      <c r="C28" s="392"/>
      <c r="D28" s="392"/>
      <c r="E28" s="392"/>
      <c r="F28" s="242"/>
      <c r="G28" s="382">
        <v>70000</v>
      </c>
    </row>
    <row r="29" spans="1:7" ht="14.25" customHeight="1">
      <c r="A29" s="393" t="s">
        <v>447</v>
      </c>
      <c r="B29" s="383" t="s">
        <v>458</v>
      </c>
      <c r="C29" s="384"/>
      <c r="D29" s="384"/>
      <c r="E29" s="384"/>
      <c r="F29" s="243"/>
      <c r="G29" s="385">
        <v>40000</v>
      </c>
    </row>
    <row r="30" spans="1:7" ht="14.25" customHeight="1" thickBot="1">
      <c r="A30" s="397" t="s">
        <v>449</v>
      </c>
      <c r="B30" s="398" t="s">
        <v>478</v>
      </c>
      <c r="C30" s="399"/>
      <c r="D30" s="399"/>
      <c r="E30" s="399"/>
      <c r="F30" s="400"/>
      <c r="G30" s="401">
        <v>60000</v>
      </c>
    </row>
    <row r="31" spans="1:7" ht="14.25" customHeight="1" thickBot="1">
      <c r="A31" s="374" t="s">
        <v>459</v>
      </c>
      <c r="B31" s="375" t="s">
        <v>460</v>
      </c>
      <c r="C31" s="376"/>
      <c r="D31" s="376"/>
      <c r="E31" s="376"/>
      <c r="F31" s="377"/>
      <c r="G31" s="378">
        <f>G19+G23-G27</f>
        <v>390000</v>
      </c>
    </row>
    <row r="32" spans="1:7" ht="14.25" customHeight="1">
      <c r="A32" s="379" t="s">
        <v>446</v>
      </c>
      <c r="B32" s="380" t="s">
        <v>409</v>
      </c>
      <c r="C32" s="241"/>
      <c r="D32" s="241"/>
      <c r="E32" s="241"/>
      <c r="F32" s="381"/>
      <c r="G32" s="401">
        <v>90000</v>
      </c>
    </row>
    <row r="33" spans="1:7" ht="14.25" customHeight="1">
      <c r="A33" s="393" t="s">
        <v>447</v>
      </c>
      <c r="B33" s="383" t="s">
        <v>448</v>
      </c>
      <c r="C33" s="384"/>
      <c r="D33" s="384"/>
      <c r="E33" s="384"/>
      <c r="F33" s="243"/>
      <c r="G33" s="385">
        <v>18000</v>
      </c>
    </row>
    <row r="34" spans="1:7" ht="14.25" customHeight="1">
      <c r="A34" s="390" t="s">
        <v>449</v>
      </c>
      <c r="B34" s="391" t="s">
        <v>450</v>
      </c>
      <c r="C34" s="392"/>
      <c r="D34" s="392"/>
      <c r="E34" s="392"/>
      <c r="F34" s="242"/>
      <c r="G34" s="382">
        <v>18000</v>
      </c>
    </row>
  </sheetData>
  <mergeCells count="8">
    <mergeCell ref="B14:F17"/>
    <mergeCell ref="A14:A17"/>
    <mergeCell ref="B18:F18"/>
    <mergeCell ref="A10:G10"/>
    <mergeCell ref="A6:G6"/>
    <mergeCell ref="A7:G7"/>
    <mergeCell ref="A8:G8"/>
    <mergeCell ref="A9:G9"/>
  </mergeCells>
  <printOptions horizontalCentered="1"/>
  <pageMargins left="1.299212598425197" right="0.5511811023622047" top="0.984251968503937" bottom="0.9448818897637796" header="0.5118110236220472" footer="0.5118110236220472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1">
      <selection activeCell="F25" sqref="F25:F29"/>
    </sheetView>
  </sheetViews>
  <sheetFormatPr defaultColWidth="9.00390625" defaultRowHeight="12.75" customHeight="1"/>
  <cols>
    <col min="1" max="1" width="6.00390625" style="244" customWidth="1"/>
    <col min="2" max="2" width="46.00390625" style="159" customWidth="1"/>
    <col min="3" max="3" width="10.625" style="247" customWidth="1"/>
    <col min="4" max="4" width="16.125" style="302" customWidth="1"/>
    <col min="5" max="5" width="10.25390625" style="159" customWidth="1"/>
    <col min="6" max="6" width="9.125" style="303" customWidth="1"/>
    <col min="7" max="16384" width="9.125" style="159" customWidth="1"/>
  </cols>
  <sheetData>
    <row r="1" ht="12" customHeight="1">
      <c r="C1" s="9" t="s">
        <v>426</v>
      </c>
    </row>
    <row r="2" ht="12" customHeight="1">
      <c r="C2" s="10"/>
    </row>
    <row r="3" ht="12" customHeight="1">
      <c r="C3" s="10" t="s">
        <v>531</v>
      </c>
    </row>
    <row r="4" ht="12" customHeight="1">
      <c r="C4" s="10" t="s">
        <v>25</v>
      </c>
    </row>
    <row r="5" ht="12" customHeight="1">
      <c r="C5" s="10"/>
    </row>
    <row r="6" ht="12" customHeight="1">
      <c r="C6" s="10"/>
    </row>
    <row r="8" spans="1:6" s="275" customFormat="1" ht="19.5" customHeight="1">
      <c r="A8" s="432" t="s">
        <v>475</v>
      </c>
      <c r="B8" s="432"/>
      <c r="C8" s="432"/>
      <c r="D8" s="432"/>
      <c r="F8" s="301"/>
    </row>
    <row r="9" spans="1:6" s="275" customFormat="1" ht="16.5" customHeight="1">
      <c r="A9" s="432" t="s">
        <v>403</v>
      </c>
      <c r="B9" s="432"/>
      <c r="C9" s="432"/>
      <c r="D9" s="432"/>
      <c r="F9" s="301"/>
    </row>
    <row r="10" spans="1:6" s="275" customFormat="1" ht="16.5" customHeight="1">
      <c r="A10" s="432" t="s">
        <v>404</v>
      </c>
      <c r="B10" s="432"/>
      <c r="C10" s="432"/>
      <c r="D10" s="432"/>
      <c r="F10" s="301"/>
    </row>
    <row r="12" ht="12.75" customHeight="1" thickBot="1"/>
    <row r="13" spans="1:4" ht="12.75" customHeight="1" thickBot="1">
      <c r="A13" s="251" t="s">
        <v>405</v>
      </c>
      <c r="B13" s="251" t="s">
        <v>406</v>
      </c>
      <c r="C13" s="304"/>
      <c r="D13" s="252" t="s">
        <v>407</v>
      </c>
    </row>
    <row r="14" spans="1:4" ht="14.25" customHeight="1" thickBot="1">
      <c r="A14" s="295" t="s">
        <v>330</v>
      </c>
      <c r="B14" s="296" t="s">
        <v>408</v>
      </c>
      <c r="C14" s="305"/>
      <c r="D14" s="306">
        <f>D15+D16-D17</f>
        <v>5000</v>
      </c>
    </row>
    <row r="15" spans="1:4" ht="12.75" customHeight="1">
      <c r="A15" s="276">
        <v>1</v>
      </c>
      <c r="B15" s="307" t="s">
        <v>409</v>
      </c>
      <c r="C15" s="308"/>
      <c r="D15" s="309">
        <v>1000</v>
      </c>
    </row>
    <row r="16" spans="1:4" ht="12.75" customHeight="1">
      <c r="A16" s="256">
        <v>2</v>
      </c>
      <c r="B16" s="310" t="s">
        <v>410</v>
      </c>
      <c r="C16" s="264"/>
      <c r="D16" s="311">
        <v>5000</v>
      </c>
    </row>
    <row r="17" spans="1:4" ht="12.75" customHeight="1">
      <c r="A17" s="256">
        <v>3</v>
      </c>
      <c r="B17" s="310" t="s">
        <v>411</v>
      </c>
      <c r="C17" s="264"/>
      <c r="D17" s="311">
        <v>1000</v>
      </c>
    </row>
    <row r="18" spans="1:4" ht="12.75" customHeight="1" thickBot="1">
      <c r="A18" s="278"/>
      <c r="B18" s="280"/>
      <c r="C18" s="312"/>
      <c r="D18" s="313"/>
    </row>
    <row r="19" spans="1:4" ht="14.25" customHeight="1" thickBot="1">
      <c r="A19" s="295" t="s">
        <v>412</v>
      </c>
      <c r="B19" s="296" t="s">
        <v>413</v>
      </c>
      <c r="C19" s="305"/>
      <c r="D19" s="306">
        <f>D20</f>
        <v>166530</v>
      </c>
    </row>
    <row r="20" spans="1:4" ht="12.75" customHeight="1">
      <c r="A20" s="276">
        <v>1</v>
      </c>
      <c r="B20" s="307" t="s">
        <v>414</v>
      </c>
      <c r="C20" s="308"/>
      <c r="D20" s="309">
        <f>SUM(D21:D23)</f>
        <v>166530</v>
      </c>
    </row>
    <row r="21" spans="1:4" ht="12.75" customHeight="1">
      <c r="A21" s="256"/>
      <c r="B21" s="310" t="s">
        <v>415</v>
      </c>
      <c r="C21" s="264"/>
      <c r="D21" s="311">
        <v>0</v>
      </c>
    </row>
    <row r="22" spans="1:4" ht="12.75" customHeight="1">
      <c r="A22" s="256"/>
      <c r="B22" s="310" t="s">
        <v>416</v>
      </c>
      <c r="C22" s="264"/>
      <c r="D22" s="311"/>
    </row>
    <row r="23" spans="1:4" ht="12.75" customHeight="1">
      <c r="A23" s="256"/>
      <c r="B23" s="310" t="s">
        <v>427</v>
      </c>
      <c r="C23" s="264"/>
      <c r="D23" s="311">
        <v>166530</v>
      </c>
    </row>
    <row r="24" spans="1:4" ht="12.75" customHeight="1">
      <c r="A24" s="256"/>
      <c r="B24" s="310" t="s">
        <v>428</v>
      </c>
      <c r="C24" s="264"/>
      <c r="D24" s="311"/>
    </row>
    <row r="25" spans="1:6" ht="12.75" customHeight="1" thickBot="1">
      <c r="A25" s="256"/>
      <c r="B25" s="310"/>
      <c r="C25" s="264"/>
      <c r="D25" s="311"/>
      <c r="F25" s="302"/>
    </row>
    <row r="26" spans="1:4" ht="14.25" customHeight="1" thickBot="1">
      <c r="A26" s="295" t="s">
        <v>417</v>
      </c>
      <c r="B26" s="296" t="s">
        <v>76</v>
      </c>
      <c r="C26" s="305"/>
      <c r="D26" s="306">
        <f>D27+D32</f>
        <v>161530</v>
      </c>
    </row>
    <row r="27" spans="1:7" ht="12.75" customHeight="1">
      <c r="A27" s="256">
        <v>1</v>
      </c>
      <c r="B27" s="310" t="s">
        <v>418</v>
      </c>
      <c r="C27" s="264"/>
      <c r="D27" s="311">
        <v>70000</v>
      </c>
      <c r="E27" s="25"/>
      <c r="F27" s="320"/>
      <c r="G27" s="25"/>
    </row>
    <row r="28" spans="1:7" ht="12.75" customHeight="1">
      <c r="A28" s="256"/>
      <c r="B28" s="314" t="s">
        <v>419</v>
      </c>
      <c r="C28" s="264">
        <v>10000</v>
      </c>
      <c r="D28" s="311"/>
      <c r="E28" s="38"/>
      <c r="F28" s="424"/>
      <c r="G28" s="38"/>
    </row>
    <row r="29" spans="1:7" ht="12.75" customHeight="1">
      <c r="A29" s="256"/>
      <c r="B29" s="314" t="s">
        <v>429</v>
      </c>
      <c r="C29" s="264">
        <v>10000</v>
      </c>
      <c r="D29" s="311"/>
      <c r="E29" s="38"/>
      <c r="F29" s="424"/>
      <c r="G29" s="25"/>
    </row>
    <row r="30" spans="1:6" ht="12.75" customHeight="1">
      <c r="A30" s="256"/>
      <c r="B30" s="314" t="s">
        <v>430</v>
      </c>
      <c r="C30" s="264">
        <v>50000</v>
      </c>
      <c r="D30" s="311"/>
      <c r="E30" s="38"/>
      <c r="F30" s="320"/>
    </row>
    <row r="31" spans="1:6" ht="12.75" customHeight="1">
      <c r="A31" s="256"/>
      <c r="B31" s="310" t="s">
        <v>431</v>
      </c>
      <c r="C31" s="264"/>
      <c r="D31" s="311"/>
      <c r="E31" s="38"/>
      <c r="F31" s="320"/>
    </row>
    <row r="32" spans="1:4" ht="12.75" customHeight="1">
      <c r="A32" s="256">
        <v>2</v>
      </c>
      <c r="B32" s="310" t="s">
        <v>420</v>
      </c>
      <c r="C32" s="264"/>
      <c r="D32" s="311">
        <v>91530</v>
      </c>
    </row>
    <row r="33" spans="1:4" ht="12.75" customHeight="1">
      <c r="A33" s="256"/>
      <c r="B33" s="407" t="s">
        <v>421</v>
      </c>
      <c r="C33" s="264"/>
      <c r="D33" s="311"/>
    </row>
    <row r="34" spans="1:4" ht="12.75" customHeight="1">
      <c r="A34" s="256"/>
      <c r="B34" s="407" t="s">
        <v>423</v>
      </c>
      <c r="C34" s="264"/>
      <c r="D34" s="311"/>
    </row>
    <row r="35" spans="1:4" ht="12.75" customHeight="1">
      <c r="A35" s="256"/>
      <c r="B35" s="407" t="s">
        <v>422</v>
      </c>
      <c r="C35" s="264"/>
      <c r="D35" s="311"/>
    </row>
    <row r="36" spans="1:4" ht="12.75" customHeight="1">
      <c r="A36" s="256"/>
      <c r="B36" s="407" t="s">
        <v>479</v>
      </c>
      <c r="C36" s="264"/>
      <c r="D36" s="311"/>
    </row>
    <row r="37" spans="1:4" ht="12.75" customHeight="1">
      <c r="A37" s="256"/>
      <c r="B37" s="407" t="s">
        <v>480</v>
      </c>
      <c r="C37" s="264"/>
      <c r="D37" s="311"/>
    </row>
    <row r="38" spans="1:4" ht="12.75" customHeight="1" thickBot="1">
      <c r="A38" s="256"/>
      <c r="B38" s="310"/>
      <c r="C38" s="264"/>
      <c r="D38" s="311"/>
    </row>
    <row r="39" spans="1:4" ht="14.25" customHeight="1" thickBot="1">
      <c r="A39" s="295" t="s">
        <v>424</v>
      </c>
      <c r="B39" s="296" t="s">
        <v>425</v>
      </c>
      <c r="C39" s="305"/>
      <c r="D39" s="306">
        <f>D40+D41-D42</f>
        <v>10000</v>
      </c>
    </row>
    <row r="40" spans="1:4" ht="12.75" customHeight="1">
      <c r="A40" s="276">
        <v>1</v>
      </c>
      <c r="B40" s="307" t="s">
        <v>409</v>
      </c>
      <c r="C40" s="264"/>
      <c r="D40" s="311">
        <v>10000</v>
      </c>
    </row>
    <row r="41" spans="1:4" ht="12.75" customHeight="1">
      <c r="A41" s="256">
        <v>2</v>
      </c>
      <c r="B41" s="310" t="s">
        <v>410</v>
      </c>
      <c r="C41" s="264"/>
      <c r="D41" s="311">
        <v>5000</v>
      </c>
    </row>
    <row r="42" spans="1:4" ht="12.75" customHeight="1">
      <c r="A42" s="256">
        <v>3</v>
      </c>
      <c r="B42" s="310" t="s">
        <v>411</v>
      </c>
      <c r="C42" s="264"/>
      <c r="D42" s="311">
        <v>5000</v>
      </c>
    </row>
    <row r="43" spans="1:4" ht="12.75" customHeight="1" thickBot="1">
      <c r="A43" s="256"/>
      <c r="B43" s="310"/>
      <c r="C43" s="264"/>
      <c r="D43" s="311"/>
    </row>
    <row r="44" spans="1:4" ht="12.75" customHeight="1">
      <c r="A44" s="315"/>
      <c r="B44" s="277"/>
      <c r="C44" s="316"/>
      <c r="D44" s="317"/>
    </row>
    <row r="45" spans="1:4" ht="12.75" customHeight="1">
      <c r="A45" s="255"/>
      <c r="B45" s="241"/>
      <c r="C45" s="318"/>
      <c r="D45" s="319"/>
    </row>
    <row r="46" spans="1:4" ht="12.75" customHeight="1">
      <c r="A46" s="255"/>
      <c r="B46" s="241"/>
      <c r="C46" s="318"/>
      <c r="D46" s="319"/>
    </row>
  </sheetData>
  <mergeCells count="3">
    <mergeCell ref="A8:D8"/>
    <mergeCell ref="A9:D9"/>
    <mergeCell ref="A10:D10"/>
  </mergeCells>
  <printOptions horizontalCentered="1"/>
  <pageMargins left="0.4724409448818898" right="0.4724409448818898" top="0.984251968503937" bottom="0.9448818897637796" header="0.5118110236220472" footer="0.5118110236220472"/>
  <pageSetup firstPageNumber="19" useFirstPageNumber="1" horizontalDpi="300" verticalDpi="3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3" sqref="D3:D4"/>
    </sheetView>
  </sheetViews>
  <sheetFormatPr defaultColWidth="9.00390625" defaultRowHeight="12.75"/>
  <cols>
    <col min="1" max="1" width="4.00390625" style="159" customWidth="1"/>
    <col min="2" max="2" width="4.25390625" style="159" customWidth="1"/>
    <col min="3" max="3" width="52.25390625" style="159" customWidth="1"/>
    <col min="4" max="4" width="9.25390625" style="244" customWidth="1"/>
    <col min="5" max="5" width="20.625" style="247" customWidth="1"/>
    <col min="6" max="16384" width="8.875" style="159" customWidth="1"/>
  </cols>
  <sheetData>
    <row r="1" ht="12" customHeight="1">
      <c r="E1" s="9" t="s">
        <v>376</v>
      </c>
    </row>
    <row r="2" ht="12" customHeight="1">
      <c r="E2" s="10"/>
    </row>
    <row r="3" ht="12" customHeight="1">
      <c r="D3" s="10" t="s">
        <v>531</v>
      </c>
    </row>
    <row r="4" ht="12" customHeight="1">
      <c r="D4" s="10" t="s">
        <v>25</v>
      </c>
    </row>
    <row r="5" ht="12.75">
      <c r="E5" s="245"/>
    </row>
    <row r="6" spans="3:5" ht="19.5">
      <c r="C6" s="449" t="s">
        <v>360</v>
      </c>
      <c r="D6" s="449"/>
      <c r="E6" s="449"/>
    </row>
    <row r="7" spans="3:5" ht="19.5">
      <c r="C7" s="449" t="s">
        <v>377</v>
      </c>
      <c r="D7" s="449"/>
      <c r="E7" s="449"/>
    </row>
    <row r="8" spans="3:5" ht="15.75">
      <c r="C8" s="246"/>
      <c r="D8" s="246"/>
      <c r="E8" s="246"/>
    </row>
    <row r="9" ht="13.5" thickBot="1"/>
    <row r="10" spans="1:5" ht="13.5" thickBot="1">
      <c r="A10" s="248" t="s">
        <v>405</v>
      </c>
      <c r="B10" s="249"/>
      <c r="C10" s="250" t="s">
        <v>361</v>
      </c>
      <c r="D10" s="251" t="s">
        <v>362</v>
      </c>
      <c r="E10" s="252" t="s">
        <v>363</v>
      </c>
    </row>
    <row r="11" spans="1:5" ht="12.75">
      <c r="A11" s="253"/>
      <c r="B11" s="254"/>
      <c r="C11" s="255"/>
      <c r="D11" s="256"/>
      <c r="E11" s="257"/>
    </row>
    <row r="12" spans="1:5" s="160" customFormat="1" ht="12.75">
      <c r="A12" s="258">
        <v>1</v>
      </c>
      <c r="B12" s="259"/>
      <c r="C12" s="260" t="s">
        <v>364</v>
      </c>
      <c r="D12" s="261"/>
      <c r="E12" s="262">
        <f>SUM(E13:E16)</f>
        <v>6700000</v>
      </c>
    </row>
    <row r="13" spans="1:5" s="160" customFormat="1" ht="12.75">
      <c r="A13" s="258"/>
      <c r="B13" s="263" t="s">
        <v>333</v>
      </c>
      <c r="C13" s="241" t="s">
        <v>365</v>
      </c>
      <c r="D13" s="256">
        <v>931</v>
      </c>
      <c r="E13" s="264">
        <v>4400000</v>
      </c>
    </row>
    <row r="14" spans="1:5" ht="12.75">
      <c r="A14" s="265"/>
      <c r="B14" s="263" t="s">
        <v>338</v>
      </c>
      <c r="C14" s="241" t="s">
        <v>366</v>
      </c>
      <c r="D14" s="256">
        <v>955</v>
      </c>
      <c r="E14" s="264">
        <v>1000000</v>
      </c>
    </row>
    <row r="15" spans="1:5" ht="12.75">
      <c r="A15" s="265"/>
      <c r="B15" s="263"/>
      <c r="C15" s="241" t="s">
        <v>367</v>
      </c>
      <c r="D15" s="256"/>
      <c r="E15" s="264"/>
    </row>
    <row r="16" spans="1:5" ht="12.75">
      <c r="A16" s="265"/>
      <c r="B16" s="263" t="s">
        <v>340</v>
      </c>
      <c r="C16" s="241" t="s">
        <v>378</v>
      </c>
      <c r="D16" s="256">
        <v>952</v>
      </c>
      <c r="E16" s="264">
        <v>1300000</v>
      </c>
    </row>
    <row r="17" spans="1:5" s="160" customFormat="1" ht="12.75">
      <c r="A17" s="258">
        <v>2</v>
      </c>
      <c r="B17" s="259"/>
      <c r="C17" s="260" t="s">
        <v>368</v>
      </c>
      <c r="D17" s="261"/>
      <c r="E17" s="262">
        <v>45150980</v>
      </c>
    </row>
    <row r="18" spans="1:5" ht="12.75">
      <c r="A18" s="265"/>
      <c r="B18" s="263"/>
      <c r="C18" s="241"/>
      <c r="D18" s="256"/>
      <c r="E18" s="264"/>
    </row>
    <row r="19" spans="1:5" ht="16.5" thickBot="1">
      <c r="A19" s="266">
        <v>3</v>
      </c>
      <c r="B19" s="267"/>
      <c r="C19" s="268" t="s">
        <v>369</v>
      </c>
      <c r="D19" s="269"/>
      <c r="E19" s="270">
        <f>E12+E17</f>
        <v>51850980</v>
      </c>
    </row>
    <row r="20" spans="1:5" ht="12.75">
      <c r="A20" s="265"/>
      <c r="B20" s="263"/>
      <c r="C20" s="241"/>
      <c r="D20" s="256"/>
      <c r="E20" s="264"/>
    </row>
    <row r="21" spans="1:5" s="160" customFormat="1" ht="12.75">
      <c r="A21" s="258">
        <v>4</v>
      </c>
      <c r="B21" s="259"/>
      <c r="C21" s="260" t="s">
        <v>370</v>
      </c>
      <c r="D21" s="261"/>
      <c r="E21" s="262">
        <f>E22+E23</f>
        <v>2178983</v>
      </c>
    </row>
    <row r="22" spans="1:5" ht="12.75">
      <c r="A22" s="265"/>
      <c r="B22" s="263" t="s">
        <v>371</v>
      </c>
      <c r="C22" s="241" t="s">
        <v>375</v>
      </c>
      <c r="D22" s="256">
        <v>992</v>
      </c>
      <c r="E22" s="264">
        <v>1478983</v>
      </c>
    </row>
    <row r="23" spans="1:5" ht="12.75">
      <c r="A23" s="265"/>
      <c r="B23" s="263" t="s">
        <v>372</v>
      </c>
      <c r="C23" s="241" t="s">
        <v>530</v>
      </c>
      <c r="D23" s="256">
        <v>982</v>
      </c>
      <c r="E23" s="264">
        <v>700000</v>
      </c>
    </row>
    <row r="24" spans="1:5" s="160" customFormat="1" ht="12.75">
      <c r="A24" s="258">
        <v>5</v>
      </c>
      <c r="B24" s="259"/>
      <c r="C24" s="260" t="s">
        <v>373</v>
      </c>
      <c r="D24" s="261"/>
      <c r="E24" s="262">
        <v>49671997</v>
      </c>
    </row>
    <row r="25" spans="1:5" ht="12.75">
      <c r="A25" s="265"/>
      <c r="B25" s="263"/>
      <c r="C25" s="241"/>
      <c r="D25" s="256"/>
      <c r="E25" s="264"/>
    </row>
    <row r="26" spans="1:5" ht="16.5" thickBot="1">
      <c r="A26" s="271"/>
      <c r="B26" s="267"/>
      <c r="C26" s="268" t="s">
        <v>374</v>
      </c>
      <c r="D26" s="272"/>
      <c r="E26" s="270">
        <f>E21+E24</f>
        <v>51850980</v>
      </c>
    </row>
  </sheetData>
  <mergeCells count="2">
    <mergeCell ref="C6:E6"/>
    <mergeCell ref="C7:E7"/>
  </mergeCells>
  <printOptions horizontalCentered="1"/>
  <pageMargins left="0.4330708661417323" right="0.4330708661417323" top="0.984251968503937" bottom="0.9448818897637796" header="0.5118110236220472" footer="0.5118110236220472"/>
  <pageSetup firstPageNumber="20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85"/>
  <sheetViews>
    <sheetView workbookViewId="0" topLeftCell="B1">
      <selection activeCell="B86" sqref="B86"/>
    </sheetView>
  </sheetViews>
  <sheetFormatPr defaultColWidth="9.00390625" defaultRowHeight="12.75"/>
  <cols>
    <col min="1" max="1" width="3.625" style="159" customWidth="1"/>
    <col min="2" max="2" width="31.625" style="159" customWidth="1"/>
    <col min="3" max="3" width="8.75390625" style="159" customWidth="1"/>
    <col min="4" max="4" width="7.125" style="159" customWidth="1"/>
    <col min="5" max="5" width="10.25390625" style="159" bestFit="1" customWidth="1"/>
    <col min="6" max="6" width="10.125" style="159" customWidth="1"/>
    <col min="7" max="7" width="10.125" style="159" bestFit="1" customWidth="1"/>
    <col min="8" max="8" width="10.375" style="159" bestFit="1" customWidth="1"/>
    <col min="9" max="9" width="10.25390625" style="159" bestFit="1" customWidth="1"/>
    <col min="10" max="10" width="10.00390625" style="159" customWidth="1"/>
    <col min="11" max="11" width="10.375" style="159" bestFit="1" customWidth="1"/>
    <col min="12" max="12" width="10.00390625" style="159" bestFit="1" customWidth="1"/>
    <col min="13" max="13" width="9.375" style="159" bestFit="1" customWidth="1"/>
    <col min="14" max="14" width="9.375" style="159" customWidth="1"/>
    <col min="15" max="15" width="10.875" style="159" customWidth="1"/>
    <col min="16" max="16384" width="9.125" style="159" customWidth="1"/>
  </cols>
  <sheetData>
    <row r="1" ht="12.75">
      <c r="M1" s="9" t="s">
        <v>474</v>
      </c>
    </row>
    <row r="2" ht="13.5" customHeight="1">
      <c r="M2" s="10"/>
    </row>
    <row r="3" ht="12.75">
      <c r="M3" s="10" t="s">
        <v>531</v>
      </c>
    </row>
    <row r="4" ht="12.75">
      <c r="M4" s="10" t="s">
        <v>25</v>
      </c>
    </row>
    <row r="5" spans="2:15" ht="25.5" customHeight="1">
      <c r="B5" s="450" t="s">
        <v>508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</row>
    <row r="7" spans="1:15" s="166" customFormat="1" ht="11.25">
      <c r="A7" s="161" t="s">
        <v>252</v>
      </c>
      <c r="B7" s="161" t="s">
        <v>253</v>
      </c>
      <c r="C7" s="161" t="s">
        <v>254</v>
      </c>
      <c r="D7" s="162" t="s">
        <v>255</v>
      </c>
      <c r="E7" s="163" t="s">
        <v>256</v>
      </c>
      <c r="F7" s="164"/>
      <c r="G7" s="164"/>
      <c r="H7" s="164"/>
      <c r="I7" s="164"/>
      <c r="J7" s="164"/>
      <c r="K7" s="164"/>
      <c r="L7" s="164"/>
      <c r="M7" s="164"/>
      <c r="N7" s="165"/>
      <c r="O7" s="161" t="s">
        <v>257</v>
      </c>
    </row>
    <row r="8" spans="1:15" s="166" customFormat="1" ht="11.25">
      <c r="A8" s="167"/>
      <c r="B8" s="167" t="s">
        <v>32</v>
      </c>
      <c r="C8" s="167" t="s">
        <v>258</v>
      </c>
      <c r="D8" s="168"/>
      <c r="E8" s="163" t="s">
        <v>259</v>
      </c>
      <c r="F8" s="164"/>
      <c r="G8" s="164"/>
      <c r="H8" s="165"/>
      <c r="I8" s="163" t="s">
        <v>260</v>
      </c>
      <c r="J8" s="164"/>
      <c r="K8" s="165"/>
      <c r="L8" s="163" t="s">
        <v>464</v>
      </c>
      <c r="M8" s="164"/>
      <c r="N8" s="165"/>
      <c r="O8" s="167" t="s">
        <v>32</v>
      </c>
    </row>
    <row r="9" spans="1:15" s="166" customFormat="1" ht="11.25">
      <c r="A9" s="167"/>
      <c r="B9" s="167"/>
      <c r="C9" s="167"/>
      <c r="D9" s="168" t="s">
        <v>261</v>
      </c>
      <c r="E9" s="169" t="s">
        <v>262</v>
      </c>
      <c r="F9" s="171"/>
      <c r="G9" s="171"/>
      <c r="H9" s="172"/>
      <c r="I9" s="169" t="s">
        <v>262</v>
      </c>
      <c r="J9" s="171"/>
      <c r="K9" s="172"/>
      <c r="L9" s="169" t="s">
        <v>262</v>
      </c>
      <c r="M9" s="171"/>
      <c r="N9" s="172"/>
      <c r="O9" s="167" t="s">
        <v>263</v>
      </c>
    </row>
    <row r="10" spans="1:15" s="166" customFormat="1" ht="11.25">
      <c r="A10" s="167"/>
      <c r="B10" s="167" t="s">
        <v>264</v>
      </c>
      <c r="C10" s="167"/>
      <c r="D10" s="168" t="s">
        <v>265</v>
      </c>
      <c r="E10" s="173"/>
      <c r="F10" s="174"/>
      <c r="G10" s="174"/>
      <c r="H10" s="175"/>
      <c r="I10" s="173"/>
      <c r="J10" s="174"/>
      <c r="K10" s="175"/>
      <c r="L10" s="173"/>
      <c r="M10" s="174"/>
      <c r="N10" s="175"/>
      <c r="O10" s="167"/>
    </row>
    <row r="11" spans="1:15" s="166" customFormat="1" ht="11.25">
      <c r="A11" s="167"/>
      <c r="B11" s="167"/>
      <c r="C11" s="167"/>
      <c r="D11" s="168"/>
      <c r="E11" s="161" t="s">
        <v>263</v>
      </c>
      <c r="F11" s="161" t="s">
        <v>266</v>
      </c>
      <c r="G11" s="161" t="s">
        <v>267</v>
      </c>
      <c r="H11" s="161" t="s">
        <v>268</v>
      </c>
      <c r="I11" s="161" t="s">
        <v>263</v>
      </c>
      <c r="J11" s="161" t="s">
        <v>267</v>
      </c>
      <c r="K11" s="161" t="s">
        <v>268</v>
      </c>
      <c r="L11" s="161" t="s">
        <v>263</v>
      </c>
      <c r="M11" s="161" t="s">
        <v>267</v>
      </c>
      <c r="N11" s="161" t="s">
        <v>268</v>
      </c>
      <c r="O11" s="167"/>
    </row>
    <row r="12" spans="1:15" s="166" customFormat="1" ht="11.25">
      <c r="A12" s="176"/>
      <c r="B12" s="176"/>
      <c r="C12" s="176"/>
      <c r="D12" s="177"/>
      <c r="E12" s="176"/>
      <c r="F12" s="176" t="s">
        <v>269</v>
      </c>
      <c r="G12" s="176" t="s">
        <v>270</v>
      </c>
      <c r="H12" s="176" t="s">
        <v>471</v>
      </c>
      <c r="I12" s="176"/>
      <c r="J12" s="176" t="s">
        <v>270</v>
      </c>
      <c r="K12" s="176" t="s">
        <v>271</v>
      </c>
      <c r="L12" s="176"/>
      <c r="M12" s="176" t="s">
        <v>270</v>
      </c>
      <c r="N12" s="176" t="s">
        <v>271</v>
      </c>
      <c r="O12" s="176"/>
    </row>
    <row r="13" spans="1:15" s="166" customFormat="1" ht="11.25">
      <c r="A13" s="161">
        <v>1</v>
      </c>
      <c r="B13" s="161" t="s">
        <v>276</v>
      </c>
      <c r="C13" s="178" t="s">
        <v>272</v>
      </c>
      <c r="D13" s="162">
        <v>600</v>
      </c>
      <c r="E13" s="182"/>
      <c r="F13" s="182"/>
      <c r="G13" s="182"/>
      <c r="H13" s="182"/>
      <c r="I13" s="183"/>
      <c r="J13" s="183"/>
      <c r="K13" s="183"/>
      <c r="L13" s="161"/>
      <c r="M13" s="161"/>
      <c r="N13" s="161"/>
      <c r="O13" s="182"/>
    </row>
    <row r="14" spans="1:15" s="166" customFormat="1" ht="11.25">
      <c r="A14" s="167"/>
      <c r="B14" s="167" t="s">
        <v>277</v>
      </c>
      <c r="C14" s="179" t="s">
        <v>273</v>
      </c>
      <c r="D14" s="168">
        <v>60014</v>
      </c>
      <c r="E14" s="180">
        <f>G14+H14+F14</f>
        <v>809539</v>
      </c>
      <c r="F14" s="180">
        <v>80953</v>
      </c>
      <c r="G14" s="180">
        <v>121433</v>
      </c>
      <c r="H14" s="180">
        <v>607153</v>
      </c>
      <c r="I14" s="180"/>
      <c r="J14" s="180"/>
      <c r="K14" s="180"/>
      <c r="L14" s="180"/>
      <c r="M14" s="180"/>
      <c r="N14" s="180"/>
      <c r="O14" s="180">
        <f>E14+I14+L14</f>
        <v>809539</v>
      </c>
    </row>
    <row r="15" spans="1:15" s="166" customFormat="1" ht="11.25">
      <c r="A15" s="167"/>
      <c r="B15" s="167"/>
      <c r="C15" s="179" t="s">
        <v>274</v>
      </c>
      <c r="D15" s="168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</row>
    <row r="16" spans="1:15" s="166" customFormat="1" ht="11.25">
      <c r="A16" s="167"/>
      <c r="B16" s="181" t="s">
        <v>304</v>
      </c>
      <c r="C16" s="179"/>
      <c r="D16" s="168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</row>
    <row r="17" spans="1:15" s="166" customFormat="1" ht="11.25">
      <c r="A17" s="167"/>
      <c r="B17" s="167" t="s">
        <v>275</v>
      </c>
      <c r="C17" s="179"/>
      <c r="D17" s="168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</row>
    <row r="18" spans="1:15" s="166" customFormat="1" ht="11.25">
      <c r="A18" s="167"/>
      <c r="B18" s="167"/>
      <c r="D18" s="168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</row>
    <row r="19" spans="1:15" s="166" customFormat="1" ht="11.25">
      <c r="A19" s="161">
        <v>2</v>
      </c>
      <c r="B19" s="161" t="s">
        <v>278</v>
      </c>
      <c r="C19" s="178" t="s">
        <v>272</v>
      </c>
      <c r="D19" s="162">
        <v>600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</row>
    <row r="20" spans="1:15" s="166" customFormat="1" ht="11.25">
      <c r="A20" s="167"/>
      <c r="B20" s="167" t="s">
        <v>279</v>
      </c>
      <c r="C20" s="179" t="s">
        <v>273</v>
      </c>
      <c r="D20" s="168">
        <v>60014</v>
      </c>
      <c r="E20" s="180">
        <f>G20+H20+F20</f>
        <v>617162</v>
      </c>
      <c r="F20" s="180">
        <v>61716</v>
      </c>
      <c r="G20" s="180">
        <v>92575</v>
      </c>
      <c r="H20" s="180">
        <v>462871</v>
      </c>
      <c r="I20" s="180"/>
      <c r="J20" s="180"/>
      <c r="K20" s="180"/>
      <c r="L20" s="180"/>
      <c r="M20" s="180"/>
      <c r="N20" s="180"/>
      <c r="O20" s="180">
        <f>E20+I20+L20</f>
        <v>617162</v>
      </c>
    </row>
    <row r="21" spans="1:15" s="166" customFormat="1" ht="11.25">
      <c r="A21" s="167"/>
      <c r="B21" s="167" t="s">
        <v>280</v>
      </c>
      <c r="C21" s="179" t="s">
        <v>274</v>
      </c>
      <c r="D21" s="168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</row>
    <row r="22" spans="1:15" s="166" customFormat="1" ht="11.25">
      <c r="A22" s="167"/>
      <c r="B22" s="167"/>
      <c r="C22" s="179"/>
      <c r="D22" s="168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</row>
    <row r="23" spans="1:15" s="166" customFormat="1" ht="11.25">
      <c r="A23" s="167"/>
      <c r="B23" s="181" t="s">
        <v>305</v>
      </c>
      <c r="C23" s="179"/>
      <c r="D23" s="168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</row>
    <row r="24" spans="1:15" s="166" customFormat="1" ht="11.25">
      <c r="A24" s="167"/>
      <c r="B24" s="167" t="s">
        <v>275</v>
      </c>
      <c r="C24" s="179"/>
      <c r="D24" s="168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</row>
    <row r="25" spans="1:15" s="166" customFormat="1" ht="11.25">
      <c r="A25" s="167"/>
      <c r="B25" s="167"/>
      <c r="C25" s="179"/>
      <c r="D25" s="168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</row>
    <row r="26" spans="1:15" s="166" customFormat="1" ht="11.25">
      <c r="A26" s="161">
        <v>3</v>
      </c>
      <c r="B26" s="161" t="s">
        <v>281</v>
      </c>
      <c r="C26" s="178" t="s">
        <v>272</v>
      </c>
      <c r="D26" s="162">
        <v>600</v>
      </c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</row>
    <row r="27" spans="1:15" s="166" customFormat="1" ht="11.25">
      <c r="A27" s="167"/>
      <c r="B27" s="167" t="s">
        <v>282</v>
      </c>
      <c r="C27" s="179" t="s">
        <v>273</v>
      </c>
      <c r="D27" s="168">
        <v>60014</v>
      </c>
      <c r="E27" s="180"/>
      <c r="F27" s="180"/>
      <c r="G27" s="180"/>
      <c r="H27" s="180"/>
      <c r="I27" s="180">
        <f>J27+K27</f>
        <v>639000</v>
      </c>
      <c r="J27" s="180">
        <v>159750</v>
      </c>
      <c r="K27" s="180">
        <v>479250</v>
      </c>
      <c r="L27" s="180"/>
      <c r="M27" s="180"/>
      <c r="N27" s="180"/>
      <c r="O27" s="180">
        <f>E27+I27+L27</f>
        <v>639000</v>
      </c>
    </row>
    <row r="28" spans="1:15" s="166" customFormat="1" ht="11.25">
      <c r="A28" s="167"/>
      <c r="B28" s="167" t="s">
        <v>283</v>
      </c>
      <c r="C28" s="179" t="s">
        <v>274</v>
      </c>
      <c r="D28" s="168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</row>
    <row r="29" spans="1:15" s="166" customFormat="1" ht="11.25">
      <c r="A29" s="167"/>
      <c r="B29" s="167"/>
      <c r="C29" s="179"/>
      <c r="D29" s="168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</row>
    <row r="30" spans="1:15" s="166" customFormat="1" ht="11.25">
      <c r="A30" s="167"/>
      <c r="B30" s="181" t="s">
        <v>304</v>
      </c>
      <c r="C30" s="179"/>
      <c r="D30" s="168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</row>
    <row r="31" spans="1:15" s="166" customFormat="1" ht="11.25">
      <c r="A31" s="167"/>
      <c r="B31" s="167" t="s">
        <v>275</v>
      </c>
      <c r="C31" s="179"/>
      <c r="D31" s="168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</row>
    <row r="32" spans="1:15" s="166" customFormat="1" ht="11.25">
      <c r="A32" s="176"/>
      <c r="B32" s="176"/>
      <c r="C32" s="184"/>
      <c r="D32" s="177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</row>
    <row r="33" spans="1:15" s="166" customFormat="1" ht="11.25">
      <c r="A33" s="161">
        <v>4</v>
      </c>
      <c r="B33" s="161" t="s">
        <v>284</v>
      </c>
      <c r="C33" s="178" t="s">
        <v>272</v>
      </c>
      <c r="D33" s="162">
        <v>600</v>
      </c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</row>
    <row r="34" spans="1:15" s="166" customFormat="1" ht="11.25">
      <c r="A34" s="167"/>
      <c r="B34" s="167" t="s">
        <v>285</v>
      </c>
      <c r="C34" s="179" t="s">
        <v>273</v>
      </c>
      <c r="D34" s="168">
        <v>60014</v>
      </c>
      <c r="E34" s="180"/>
      <c r="F34" s="180"/>
      <c r="G34" s="180"/>
      <c r="H34" s="180"/>
      <c r="I34" s="180">
        <f>J34+K34</f>
        <v>1528000</v>
      </c>
      <c r="J34" s="180">
        <v>382000</v>
      </c>
      <c r="K34" s="180">
        <v>1146000</v>
      </c>
      <c r="L34" s="180"/>
      <c r="M34" s="180"/>
      <c r="N34" s="180"/>
      <c r="O34" s="180">
        <f>E34+I34+L34</f>
        <v>1528000</v>
      </c>
    </row>
    <row r="35" spans="1:15" s="166" customFormat="1" ht="10.5" customHeight="1">
      <c r="A35" s="167"/>
      <c r="B35" s="167"/>
      <c r="C35" s="179" t="s">
        <v>274</v>
      </c>
      <c r="D35" s="168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</row>
    <row r="36" spans="1:15" s="166" customFormat="1" ht="11.25">
      <c r="A36" s="167"/>
      <c r="B36" s="181" t="s">
        <v>306</v>
      </c>
      <c r="C36" s="186"/>
      <c r="D36" s="168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</row>
    <row r="37" spans="1:15" s="166" customFormat="1" ht="13.5" customHeight="1">
      <c r="A37" s="167"/>
      <c r="B37" s="167" t="s">
        <v>275</v>
      </c>
      <c r="C37" s="186"/>
      <c r="D37" s="168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</row>
    <row r="38" spans="1:15" s="166" customFormat="1" ht="11.25">
      <c r="A38" s="176"/>
      <c r="B38" s="176"/>
      <c r="C38" s="174"/>
      <c r="D38" s="177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</row>
    <row r="39" spans="1:15" s="166" customFormat="1" ht="11.25">
      <c r="A39" s="161">
        <v>5</v>
      </c>
      <c r="B39" s="161" t="s">
        <v>465</v>
      </c>
      <c r="C39" s="178" t="s">
        <v>272</v>
      </c>
      <c r="D39" s="162">
        <v>600</v>
      </c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</row>
    <row r="40" spans="1:15" s="166" customFormat="1" ht="11.25">
      <c r="A40" s="167"/>
      <c r="B40" s="167" t="s">
        <v>466</v>
      </c>
      <c r="C40" s="179" t="s">
        <v>273</v>
      </c>
      <c r="D40" s="168">
        <v>60014</v>
      </c>
      <c r="E40" s="180"/>
      <c r="F40" s="180"/>
      <c r="G40" s="180"/>
      <c r="H40" s="180"/>
      <c r="I40" s="180"/>
      <c r="J40" s="180"/>
      <c r="K40" s="180"/>
      <c r="L40" s="180">
        <f>M40+N40</f>
        <v>3848000</v>
      </c>
      <c r="M40" s="180">
        <v>962000</v>
      </c>
      <c r="N40" s="180">
        <v>2886000</v>
      </c>
      <c r="O40" s="180">
        <f>E40+I40+L40</f>
        <v>3848000</v>
      </c>
    </row>
    <row r="41" spans="1:15" s="166" customFormat="1" ht="11.25">
      <c r="A41" s="167"/>
      <c r="B41" s="167" t="s">
        <v>467</v>
      </c>
      <c r="C41" s="179" t="s">
        <v>274</v>
      </c>
      <c r="D41" s="168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</row>
    <row r="42" spans="1:15" s="166" customFormat="1" ht="11.25">
      <c r="A42" s="167"/>
      <c r="B42" s="167" t="s">
        <v>468</v>
      </c>
      <c r="C42" s="179"/>
      <c r="D42" s="168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</row>
    <row r="43" spans="1:15" s="166" customFormat="1" ht="11.25">
      <c r="A43" s="167"/>
      <c r="B43" s="167"/>
      <c r="C43" s="179"/>
      <c r="D43" s="168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</row>
    <row r="44" spans="1:15" s="166" customFormat="1" ht="11.25">
      <c r="A44" s="167"/>
      <c r="B44" s="181" t="s">
        <v>306</v>
      </c>
      <c r="C44" s="186"/>
      <c r="D44" s="168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</row>
    <row r="45" spans="1:15" s="166" customFormat="1" ht="11.25">
      <c r="A45" s="167"/>
      <c r="B45" s="167" t="s">
        <v>275</v>
      </c>
      <c r="C45" s="186"/>
      <c r="D45" s="168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</row>
    <row r="46" spans="1:15" s="166" customFormat="1" ht="11.25">
      <c r="A46" s="167"/>
      <c r="B46" s="167"/>
      <c r="C46" s="187"/>
      <c r="D46" s="168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</row>
    <row r="47" spans="1:15" s="166" customFormat="1" ht="11.25">
      <c r="A47" s="161">
        <v>6</v>
      </c>
      <c r="B47" s="161" t="s">
        <v>288</v>
      </c>
      <c r="C47" s="161" t="s">
        <v>286</v>
      </c>
      <c r="D47" s="162">
        <v>801</v>
      </c>
      <c r="E47" s="182"/>
      <c r="F47" s="182"/>
      <c r="G47" s="182"/>
      <c r="H47" s="182"/>
      <c r="I47" s="182"/>
      <c r="J47" s="411"/>
      <c r="K47" s="182"/>
      <c r="L47" s="182"/>
      <c r="M47" s="182"/>
      <c r="N47" s="182"/>
      <c r="O47" s="182"/>
    </row>
    <row r="48" spans="1:15" s="166" customFormat="1" ht="11.25">
      <c r="A48" s="167"/>
      <c r="B48" s="167" t="s">
        <v>291</v>
      </c>
      <c r="C48" s="167" t="s">
        <v>287</v>
      </c>
      <c r="D48" s="168">
        <v>80120</v>
      </c>
      <c r="E48" s="180">
        <f>F48+G48+H48</f>
        <v>432010</v>
      </c>
      <c r="F48" s="180">
        <v>43201</v>
      </c>
      <c r="G48" s="180">
        <v>64801</v>
      </c>
      <c r="H48" s="180">
        <v>324008</v>
      </c>
      <c r="I48" s="180"/>
      <c r="J48" s="180"/>
      <c r="K48" s="180"/>
      <c r="L48" s="180"/>
      <c r="M48" s="180"/>
      <c r="N48" s="180"/>
      <c r="O48" s="180">
        <f>E48+I48+L48</f>
        <v>432010</v>
      </c>
    </row>
    <row r="49" spans="1:15" s="166" customFormat="1" ht="11.25">
      <c r="A49" s="167"/>
      <c r="B49" s="167" t="s">
        <v>292</v>
      </c>
      <c r="C49" s="167"/>
      <c r="D49" s="168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</row>
    <row r="50" spans="1:15" s="166" customFormat="1" ht="11.25">
      <c r="A50" s="167"/>
      <c r="B50" s="167"/>
      <c r="C50" s="167"/>
      <c r="D50" s="168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1:15" s="166" customFormat="1" ht="11.25">
      <c r="A51" s="167"/>
      <c r="B51" s="181" t="s">
        <v>307</v>
      </c>
      <c r="C51" s="167"/>
      <c r="D51" s="168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</row>
    <row r="52" spans="1:15" s="166" customFormat="1" ht="11.25">
      <c r="A52" s="167"/>
      <c r="B52" s="167" t="s">
        <v>289</v>
      </c>
      <c r="C52" s="167"/>
      <c r="D52" s="168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</row>
    <row r="53" spans="1:15" s="166" customFormat="1" ht="11.25">
      <c r="A53" s="167"/>
      <c r="B53" s="167" t="s">
        <v>290</v>
      </c>
      <c r="C53" s="167"/>
      <c r="D53" s="168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</row>
    <row r="54" spans="1:15" s="166" customFormat="1" ht="11.25">
      <c r="A54" s="167"/>
      <c r="B54" s="167"/>
      <c r="C54" s="167"/>
      <c r="D54" s="168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</row>
    <row r="55" spans="1:15" s="166" customFormat="1" ht="11.25">
      <c r="A55" s="161">
        <v>7</v>
      </c>
      <c r="B55" s="161" t="s">
        <v>293</v>
      </c>
      <c r="C55" s="161" t="s">
        <v>286</v>
      </c>
      <c r="D55" s="162">
        <v>854</v>
      </c>
      <c r="E55" s="182"/>
      <c r="F55" s="182"/>
      <c r="G55" s="182"/>
      <c r="H55" s="182"/>
      <c r="I55" s="182"/>
      <c r="J55" s="411"/>
      <c r="K55" s="182"/>
      <c r="L55" s="182"/>
      <c r="M55" s="182"/>
      <c r="N55" s="182"/>
      <c r="O55" s="182"/>
    </row>
    <row r="56" spans="1:15" s="166" customFormat="1" ht="11.25">
      <c r="A56" s="167"/>
      <c r="B56" s="167" t="s">
        <v>294</v>
      </c>
      <c r="C56" s="167" t="s">
        <v>287</v>
      </c>
      <c r="D56" s="168">
        <v>85403</v>
      </c>
      <c r="E56" s="180">
        <f>F56+G56+H56</f>
        <v>230000</v>
      </c>
      <c r="F56" s="180">
        <v>23000</v>
      </c>
      <c r="G56" s="180">
        <v>34500</v>
      </c>
      <c r="H56" s="180">
        <v>172500</v>
      </c>
      <c r="I56" s="180"/>
      <c r="J56" s="180"/>
      <c r="K56" s="180"/>
      <c r="L56" s="180"/>
      <c r="M56" s="180"/>
      <c r="N56" s="180"/>
      <c r="O56" s="180">
        <f>E56+I56+L56</f>
        <v>230000</v>
      </c>
    </row>
    <row r="57" spans="1:15" s="166" customFormat="1" ht="11.25">
      <c r="A57" s="167"/>
      <c r="B57" s="167"/>
      <c r="C57" s="167"/>
      <c r="D57" s="168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</row>
    <row r="58" spans="1:15" s="166" customFormat="1" ht="11.25">
      <c r="A58" s="167"/>
      <c r="B58" s="181" t="s">
        <v>307</v>
      </c>
      <c r="C58" s="167"/>
      <c r="D58" s="168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</row>
    <row r="59" spans="1:15" s="166" customFormat="1" ht="11.25">
      <c r="A59" s="167"/>
      <c r="B59" s="167" t="s">
        <v>289</v>
      </c>
      <c r="C59" s="167"/>
      <c r="D59" s="168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</row>
    <row r="60" spans="1:15" s="166" customFormat="1" ht="11.25">
      <c r="A60" s="167"/>
      <c r="B60" s="167" t="s">
        <v>290</v>
      </c>
      <c r="C60" s="167"/>
      <c r="D60" s="168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</row>
    <row r="61" spans="1:15" s="166" customFormat="1" ht="11.25">
      <c r="A61" s="176"/>
      <c r="B61" s="176"/>
      <c r="C61" s="176"/>
      <c r="D61" s="177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</row>
    <row r="62" spans="1:15" s="166" customFormat="1" ht="11.25">
      <c r="A62" s="167">
        <v>8</v>
      </c>
      <c r="B62" s="167" t="s">
        <v>472</v>
      </c>
      <c r="C62" s="161" t="s">
        <v>286</v>
      </c>
      <c r="D62" s="168">
        <v>854</v>
      </c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</row>
    <row r="63" spans="1:15" s="166" customFormat="1" ht="11.25">
      <c r="A63" s="167"/>
      <c r="B63" s="167" t="s">
        <v>473</v>
      </c>
      <c r="C63" s="167" t="s">
        <v>287</v>
      </c>
      <c r="D63" s="168">
        <v>85403</v>
      </c>
      <c r="E63" s="180">
        <f>F63+G63+H63</f>
        <v>1619597</v>
      </c>
      <c r="F63" s="180">
        <v>0</v>
      </c>
      <c r="G63" s="180">
        <v>323919</v>
      </c>
      <c r="H63" s="180">
        <v>1295678</v>
      </c>
      <c r="I63" s="180"/>
      <c r="J63" s="180"/>
      <c r="K63" s="180"/>
      <c r="L63" s="180"/>
      <c r="M63" s="180"/>
      <c r="N63" s="180"/>
      <c r="O63" s="180">
        <f>E63+I63+L63</f>
        <v>1619597</v>
      </c>
    </row>
    <row r="64" spans="1:15" s="166" customFormat="1" ht="11.25">
      <c r="A64" s="167"/>
      <c r="B64" s="167" t="s">
        <v>494</v>
      </c>
      <c r="C64" s="179"/>
      <c r="D64" s="167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</row>
    <row r="65" spans="1:15" s="187" customFormat="1" ht="11.25">
      <c r="A65" s="167"/>
      <c r="B65" s="167"/>
      <c r="C65" s="167"/>
      <c r="D65" s="167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</row>
    <row r="66" spans="1:15" s="166" customFormat="1" ht="11.25">
      <c r="A66" s="167"/>
      <c r="B66" s="181" t="s">
        <v>307</v>
      </c>
      <c r="C66" s="167"/>
      <c r="D66" s="167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</row>
    <row r="67" spans="1:15" s="166" customFormat="1" ht="11.25">
      <c r="A67" s="167"/>
      <c r="B67" s="167" t="s">
        <v>289</v>
      </c>
      <c r="C67" s="167"/>
      <c r="D67" s="167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</row>
    <row r="68" spans="1:15" s="187" customFormat="1" ht="11.25">
      <c r="A68" s="167"/>
      <c r="B68" s="167" t="s">
        <v>290</v>
      </c>
      <c r="C68" s="167"/>
      <c r="D68" s="167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</row>
    <row r="69" spans="1:15" s="187" customFormat="1" ht="11.25">
      <c r="A69" s="167"/>
      <c r="B69" s="167"/>
      <c r="C69" s="167"/>
      <c r="D69" s="167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</row>
    <row r="70" spans="1:15" s="187" customFormat="1" ht="11.25">
      <c r="A70" s="161">
        <v>9</v>
      </c>
      <c r="B70" s="161" t="s">
        <v>469</v>
      </c>
      <c r="C70" s="161" t="s">
        <v>286</v>
      </c>
      <c r="D70" s="162">
        <v>853</v>
      </c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</row>
    <row r="71" spans="1:15" s="187" customFormat="1" ht="11.25">
      <c r="A71" s="167"/>
      <c r="B71" s="167" t="s">
        <v>470</v>
      </c>
      <c r="C71" s="167" t="s">
        <v>287</v>
      </c>
      <c r="D71" s="168">
        <v>85333</v>
      </c>
      <c r="E71" s="180">
        <f>F71+G71+H71</f>
        <v>66220</v>
      </c>
      <c r="F71" s="180">
        <v>0</v>
      </c>
      <c r="G71" s="180">
        <v>66220</v>
      </c>
      <c r="H71" s="180">
        <v>0</v>
      </c>
      <c r="I71" s="180"/>
      <c r="J71" s="180"/>
      <c r="K71" s="180"/>
      <c r="L71" s="180"/>
      <c r="M71" s="180"/>
      <c r="N71" s="180"/>
      <c r="O71" s="180">
        <f>E71+I71+L71</f>
        <v>66220</v>
      </c>
    </row>
    <row r="72" spans="1:15" s="187" customFormat="1" ht="11.25">
      <c r="A72" s="167"/>
      <c r="B72" s="167"/>
      <c r="C72" s="167"/>
      <c r="D72" s="168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</row>
    <row r="73" spans="1:15" s="187" customFormat="1" ht="11.25">
      <c r="A73" s="167"/>
      <c r="B73" s="181" t="s">
        <v>307</v>
      </c>
      <c r="C73" s="167"/>
      <c r="D73" s="168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</row>
    <row r="74" spans="1:15" s="187" customFormat="1" ht="11.25">
      <c r="A74" s="167"/>
      <c r="B74" s="167" t="s">
        <v>289</v>
      </c>
      <c r="C74" s="167"/>
      <c r="D74" s="168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</row>
    <row r="75" spans="1:15" s="187" customFormat="1" ht="11.25">
      <c r="A75" s="167"/>
      <c r="B75" s="167" t="s">
        <v>290</v>
      </c>
      <c r="C75" s="167"/>
      <c r="D75" s="168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</row>
    <row r="76" spans="1:15" s="187" customFormat="1" ht="11.25">
      <c r="A76" s="167"/>
      <c r="B76" s="167"/>
      <c r="C76" s="167"/>
      <c r="D76" s="167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</row>
    <row r="77" spans="1:15" s="187" customFormat="1" ht="11.25">
      <c r="A77" s="161">
        <v>10</v>
      </c>
      <c r="B77" s="161" t="s">
        <v>295</v>
      </c>
      <c r="C77" s="161" t="s">
        <v>296</v>
      </c>
      <c r="D77" s="162">
        <v>754</v>
      </c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</row>
    <row r="78" spans="1:15" s="187" customFormat="1" ht="11.25">
      <c r="A78" s="167"/>
      <c r="B78" s="167" t="s">
        <v>297</v>
      </c>
      <c r="C78" s="167" t="s">
        <v>298</v>
      </c>
      <c r="D78" s="168">
        <v>75411</v>
      </c>
      <c r="E78" s="180">
        <f>F78+G78+H78</f>
        <v>1200000</v>
      </c>
      <c r="F78" s="180">
        <v>0</v>
      </c>
      <c r="G78" s="180">
        <v>300000</v>
      </c>
      <c r="H78" s="180">
        <v>900000</v>
      </c>
      <c r="I78" s="180"/>
      <c r="J78" s="180"/>
      <c r="K78" s="180"/>
      <c r="L78" s="180"/>
      <c r="M78" s="180"/>
      <c r="N78" s="180"/>
      <c r="O78" s="180">
        <f>E78+I78+L78</f>
        <v>1200000</v>
      </c>
    </row>
    <row r="79" spans="1:15" s="187" customFormat="1" ht="11.25">
      <c r="A79" s="167"/>
      <c r="B79" s="167"/>
      <c r="C79" s="167" t="s">
        <v>299</v>
      </c>
      <c r="D79" s="168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</row>
    <row r="80" spans="1:15" s="187" customFormat="1" ht="11.25">
      <c r="A80" s="167"/>
      <c r="B80" s="181" t="s">
        <v>308</v>
      </c>
      <c r="C80" s="167" t="s">
        <v>300</v>
      </c>
      <c r="D80" s="167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</row>
    <row r="81" spans="1:15" s="187" customFormat="1" ht="11.25">
      <c r="A81" s="167"/>
      <c r="B81" s="167" t="s">
        <v>301</v>
      </c>
      <c r="C81" s="167" t="s">
        <v>155</v>
      </c>
      <c r="D81" s="167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</row>
    <row r="82" spans="1:15" s="166" customFormat="1" ht="11.25">
      <c r="A82" s="176"/>
      <c r="B82" s="167" t="s">
        <v>302</v>
      </c>
      <c r="C82" s="176"/>
      <c r="D82" s="176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</row>
    <row r="83" spans="1:15" s="191" customFormat="1" ht="13.5" customHeight="1">
      <c r="A83" s="188"/>
      <c r="B83" s="189" t="s">
        <v>303</v>
      </c>
      <c r="C83" s="188"/>
      <c r="D83" s="188"/>
      <c r="E83" s="190">
        <f aca="true" t="shared" si="0" ref="E83:O83">SUM(E13:E78)</f>
        <v>4974528</v>
      </c>
      <c r="F83" s="190">
        <f t="shared" si="0"/>
        <v>208870</v>
      </c>
      <c r="G83" s="190">
        <f t="shared" si="0"/>
        <v>1003448</v>
      </c>
      <c r="H83" s="190">
        <f t="shared" si="0"/>
        <v>3762210</v>
      </c>
      <c r="I83" s="190">
        <f t="shared" si="0"/>
        <v>2167000</v>
      </c>
      <c r="J83" s="190">
        <f t="shared" si="0"/>
        <v>541750</v>
      </c>
      <c r="K83" s="190">
        <f t="shared" si="0"/>
        <v>1625250</v>
      </c>
      <c r="L83" s="190">
        <f t="shared" si="0"/>
        <v>3848000</v>
      </c>
      <c r="M83" s="190">
        <f t="shared" si="0"/>
        <v>962000</v>
      </c>
      <c r="N83" s="190">
        <f t="shared" si="0"/>
        <v>2886000</v>
      </c>
      <c r="O83" s="190">
        <f t="shared" si="0"/>
        <v>10989528</v>
      </c>
    </row>
    <row r="85" spans="1:15" s="193" customFormat="1" ht="12">
      <c r="A85" s="192"/>
      <c r="O85" s="194"/>
    </row>
  </sheetData>
  <mergeCells count="1">
    <mergeCell ref="B5:O5"/>
  </mergeCells>
  <printOptions horizontalCentered="1"/>
  <pageMargins left="0.3937007874015748" right="0.3937007874015748" top="0.5905511811023623" bottom="0.72" header="0.5118110236220472" footer="0.5118110236220472"/>
  <pageSetup firstPageNumber="21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Renata Kozłowska</cp:lastModifiedBy>
  <cp:lastPrinted>2006-01-04T14:07:29Z</cp:lastPrinted>
  <dcterms:created xsi:type="dcterms:W3CDTF">1999-01-06T18:17:03Z</dcterms:created>
  <dcterms:modified xsi:type="dcterms:W3CDTF">2006-01-04T14:08:48Z</dcterms:modified>
  <cp:category/>
  <cp:version/>
  <cp:contentType/>
  <cp:contentStatus/>
</cp:coreProperties>
</file>