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</sheets>
  <definedNames>
    <definedName name="_xlnm.Print_Area" localSheetId="0">'Arkusz1'!$A$1:$V$42</definedName>
  </definedNames>
  <calcPr fullCalcOnLoad="1"/>
</workbook>
</file>

<file path=xl/sharedStrings.xml><?xml version="1.0" encoding="utf-8"?>
<sst xmlns="http://schemas.openxmlformats.org/spreadsheetml/2006/main" count="38" uniqueCount="24">
  <si>
    <t>wyszczególnienie/rok</t>
  </si>
  <si>
    <t>1. Prognoza dochodów</t>
  </si>
  <si>
    <t>raty kapitałowe</t>
  </si>
  <si>
    <t>odsetki</t>
  </si>
  <si>
    <t>2a. Spłata kredytów 4.500,00 (zaciagnięty)</t>
  </si>
  <si>
    <t>2b. Spłata kredytów 2.000,00 (zaciągnięty)</t>
  </si>
  <si>
    <t>6. Łączna spłata zobowiązań w tym:</t>
  </si>
  <si>
    <t>spłata kretytu na finansowanie zadań z f. strukturalnych</t>
  </si>
  <si>
    <t>7. Raty kapitałowe + poręczenia w roku</t>
  </si>
  <si>
    <t>8. Dług publiczny Powiatu na koniec roku budzetowego</t>
  </si>
  <si>
    <t>w tym: kredyt na finansowanie zadań f. strukturalnych</t>
  </si>
  <si>
    <t>9. Udział długu do dochodów w (%)</t>
  </si>
  <si>
    <t>10. Roczna spłata zobowiązań Powiatu do prognozowanych dochodów (%)</t>
  </si>
  <si>
    <t>Łączna kwota spłat odsetek od obligacji, rat kredytów, pożyczek wraz z należnymi odsetkami od tych kredytów i pożyczek nie przekracza 15% planowanych na rok 2005 dochodów powiatu żagańskiego (zgodnie z art. 133 ust 1 ustawy o finansach publicznych)</t>
  </si>
  <si>
    <t>Prognozowana kwota długu o której mowa w art.115 ust 1 pkt 2 ustawy o finansach publicznych z dnia 26 listopada 1998 roku (Dz.U. z 2003r. Nr 15 poz 148 ze zmianami)</t>
  </si>
  <si>
    <t>(planowany do zaciagnięcia)</t>
  </si>
  <si>
    <t>3a. Spłata pożyczek 7,8 (zaciągnięta)</t>
  </si>
  <si>
    <t>5. Obsługa obligacji 13.000,0 , z tego</t>
  </si>
  <si>
    <t>4. Udzielone poręczenia 4.595,8</t>
  </si>
  <si>
    <t xml:space="preserve">2e. Spłata kredytów 1.300,00 </t>
  </si>
  <si>
    <t>2c. Spłata kredytów 1.600,00 (zaciągnięty)</t>
  </si>
  <si>
    <t>2d. Spłata kredytów 1.000,00 (zaciągnięty)</t>
  </si>
  <si>
    <t>3b. Spłata pożyczki 156,7 (zaciągnięta)</t>
  </si>
  <si>
    <t>Prognoza długu i jego spłata w latach 2006 - 2024 (w tys. zł)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</si>
</sst>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7"/>
      <name val="Arial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sz val="9"/>
      <color indexed="10"/>
      <name val="Times New Roman CE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6" fillId="0" borderId="3" xfId="0" applyNumberFormat="1" applyFont="1" applyBorder="1" applyAlignment="1">
      <alignment/>
    </xf>
    <xf numFmtId="164" fontId="6" fillId="0" borderId="4" xfId="0" applyNumberFormat="1" applyFont="1" applyBorder="1" applyAlignment="1">
      <alignment/>
    </xf>
    <xf numFmtId="164" fontId="6" fillId="0" borderId="5" xfId="0" applyNumberFormat="1" applyFont="1" applyBorder="1" applyAlignment="1">
      <alignment/>
    </xf>
    <xf numFmtId="164" fontId="6" fillId="0" borderId="6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7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6" fillId="0" borderId="9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0" fillId="0" borderId="7" xfId="0" applyBorder="1" applyAlignment="1">
      <alignment/>
    </xf>
    <xf numFmtId="0" fontId="4" fillId="0" borderId="8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1"/>
  <sheetViews>
    <sheetView tabSelected="1" workbookViewId="0" topLeftCell="A1">
      <selection activeCell="G15" sqref="G15"/>
    </sheetView>
  </sheetViews>
  <sheetFormatPr defaultColWidth="9.140625" defaultRowHeight="12.75"/>
  <cols>
    <col min="2" max="2" width="23.28125" style="0" customWidth="1"/>
    <col min="3" max="3" width="9.140625" style="0" hidden="1" customWidth="1"/>
    <col min="14" max="22" width="9.140625" style="14" customWidth="1"/>
    <col min="23" max="23" width="5.28125" style="20" customWidth="1"/>
    <col min="24" max="28" width="9.140625" style="20" customWidth="1"/>
  </cols>
  <sheetData>
    <row r="1" ht="12.75" customHeight="1"/>
    <row r="2" spans="1:13" ht="15.75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5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22" ht="12.75">
      <c r="A5" s="26" t="s">
        <v>0</v>
      </c>
      <c r="B5" s="27"/>
      <c r="C5" s="2">
        <v>2005</v>
      </c>
      <c r="D5" s="3">
        <v>2006</v>
      </c>
      <c r="E5" s="3">
        <v>2007</v>
      </c>
      <c r="F5" s="3">
        <v>2008</v>
      </c>
      <c r="G5" s="3">
        <v>2009</v>
      </c>
      <c r="H5" s="3">
        <v>2010</v>
      </c>
      <c r="I5" s="3">
        <v>2011</v>
      </c>
      <c r="J5" s="3">
        <v>2012</v>
      </c>
      <c r="K5" s="3">
        <v>2013</v>
      </c>
      <c r="L5" s="3">
        <v>2014</v>
      </c>
      <c r="M5" s="3">
        <v>2015</v>
      </c>
      <c r="N5" s="17">
        <v>2016</v>
      </c>
      <c r="O5" s="17">
        <v>2017</v>
      </c>
      <c r="P5" s="17">
        <v>2018</v>
      </c>
      <c r="Q5" s="17">
        <v>2019</v>
      </c>
      <c r="R5" s="17">
        <v>2020</v>
      </c>
      <c r="S5" s="18">
        <v>2021</v>
      </c>
      <c r="T5" s="18">
        <v>2022</v>
      </c>
      <c r="U5" s="18">
        <v>2023</v>
      </c>
      <c r="V5" s="19">
        <v>2024</v>
      </c>
    </row>
    <row r="6" spans="1:22" ht="15" customHeight="1">
      <c r="A6" s="30" t="s">
        <v>1</v>
      </c>
      <c r="B6" s="31"/>
      <c r="C6" s="4">
        <v>47925.2</v>
      </c>
      <c r="D6" s="5">
        <v>45199</v>
      </c>
      <c r="E6" s="5">
        <v>46464</v>
      </c>
      <c r="F6" s="5">
        <v>47394</v>
      </c>
      <c r="G6" s="5">
        <v>48341</v>
      </c>
      <c r="H6" s="5">
        <v>49308</v>
      </c>
      <c r="I6" s="5">
        <v>50294</v>
      </c>
      <c r="J6" s="5">
        <v>51300</v>
      </c>
      <c r="K6" s="5">
        <v>52326</v>
      </c>
      <c r="L6" s="5">
        <v>53373</v>
      </c>
      <c r="M6" s="5">
        <v>54440</v>
      </c>
      <c r="N6" s="5">
        <v>53536.4</v>
      </c>
      <c r="O6" s="5">
        <v>54607.1</v>
      </c>
      <c r="P6" s="5">
        <v>55699.3</v>
      </c>
      <c r="Q6" s="5">
        <v>56813.7</v>
      </c>
      <c r="R6" s="5">
        <v>57949.5</v>
      </c>
      <c r="S6" s="5">
        <v>59108.5</v>
      </c>
      <c r="T6" s="5">
        <v>60290.7</v>
      </c>
      <c r="U6" s="5">
        <v>61496.5</v>
      </c>
      <c r="V6" s="6">
        <v>62726.4</v>
      </c>
    </row>
    <row r="7" spans="1:24" ht="17.25" customHeight="1">
      <c r="A7" s="28" t="s">
        <v>4</v>
      </c>
      <c r="B7" s="29"/>
      <c r="C7" s="7">
        <f aca="true" t="shared" si="0" ref="C7:N7">SUM(C8:C9)</f>
        <v>346.2</v>
      </c>
      <c r="D7" s="8">
        <f t="shared" si="0"/>
        <v>687.2</v>
      </c>
      <c r="E7" s="8">
        <f t="shared" si="0"/>
        <v>748.8</v>
      </c>
      <c r="F7" s="8">
        <f t="shared" si="0"/>
        <v>678.4</v>
      </c>
      <c r="G7" s="8">
        <f t="shared" si="0"/>
        <v>652.6</v>
      </c>
      <c r="H7" s="8">
        <f t="shared" si="0"/>
        <v>627.0999999999999</v>
      </c>
      <c r="I7" s="8">
        <f t="shared" si="0"/>
        <v>601.4</v>
      </c>
      <c r="J7" s="8">
        <f t="shared" si="0"/>
        <v>575.6999999999999</v>
      </c>
      <c r="K7" s="8">
        <f t="shared" si="0"/>
        <v>550</v>
      </c>
      <c r="L7" s="8">
        <f t="shared" si="0"/>
        <v>268.5</v>
      </c>
      <c r="M7" s="8">
        <f t="shared" si="0"/>
        <v>0</v>
      </c>
      <c r="N7" s="8">
        <f t="shared" si="0"/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9">
        <v>0</v>
      </c>
      <c r="X7" s="21">
        <f aca="true" t="shared" si="1" ref="X7:X13">SUM(C7:V7)</f>
        <v>5735.9</v>
      </c>
    </row>
    <row r="8" spans="1:24" ht="12.75" customHeight="1">
      <c r="A8" s="28" t="s">
        <v>2</v>
      </c>
      <c r="B8" s="29"/>
      <c r="C8" s="7">
        <v>43.7</v>
      </c>
      <c r="D8" s="8">
        <v>480.6</v>
      </c>
      <c r="E8" s="8">
        <v>567.9</v>
      </c>
      <c r="F8" s="8">
        <v>524.3</v>
      </c>
      <c r="G8" s="8">
        <v>524.2</v>
      </c>
      <c r="H8" s="8">
        <v>524.3</v>
      </c>
      <c r="I8" s="8">
        <v>524.3</v>
      </c>
      <c r="J8" s="8">
        <v>524.3</v>
      </c>
      <c r="K8" s="8">
        <v>524.3</v>
      </c>
      <c r="L8" s="8">
        <v>262.1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9">
        <v>0</v>
      </c>
      <c r="X8" s="14">
        <f t="shared" si="1"/>
        <v>4500.000000000001</v>
      </c>
    </row>
    <row r="9" spans="1:25" ht="12.75" customHeight="1">
      <c r="A9" s="28" t="s">
        <v>3</v>
      </c>
      <c r="B9" s="29"/>
      <c r="C9" s="7">
        <v>302.5</v>
      </c>
      <c r="D9" s="8">
        <v>206.6</v>
      </c>
      <c r="E9" s="8">
        <v>180.9</v>
      </c>
      <c r="F9" s="8">
        <v>154.1</v>
      </c>
      <c r="G9" s="8">
        <v>128.4</v>
      </c>
      <c r="H9" s="8">
        <v>102.8</v>
      </c>
      <c r="I9" s="8">
        <v>77.1</v>
      </c>
      <c r="J9" s="8">
        <v>51.4</v>
      </c>
      <c r="K9" s="8">
        <v>25.7</v>
      </c>
      <c r="L9" s="8">
        <v>6.4</v>
      </c>
      <c r="M9" s="8">
        <v>0</v>
      </c>
      <c r="N9" s="8">
        <v>0</v>
      </c>
      <c r="O9" s="8">
        <f aca="true" t="shared" si="2" ref="O9:V9">SUM(O7-O8)</f>
        <v>0</v>
      </c>
      <c r="P9" s="8">
        <f t="shared" si="2"/>
        <v>0</v>
      </c>
      <c r="Q9" s="8">
        <f t="shared" si="2"/>
        <v>0</v>
      </c>
      <c r="R9" s="8">
        <f t="shared" si="2"/>
        <v>0</v>
      </c>
      <c r="S9" s="8">
        <f t="shared" si="2"/>
        <v>0</v>
      </c>
      <c r="T9" s="8">
        <f t="shared" si="2"/>
        <v>0</v>
      </c>
      <c r="U9" s="8">
        <f t="shared" si="2"/>
        <v>0</v>
      </c>
      <c r="V9" s="9">
        <f t="shared" si="2"/>
        <v>0</v>
      </c>
      <c r="X9" s="14">
        <f t="shared" si="1"/>
        <v>1235.9</v>
      </c>
      <c r="Y9" s="21">
        <f>SUM(X8:X9)</f>
        <v>5735.9000000000015</v>
      </c>
    </row>
    <row r="10" spans="1:25" ht="0.75" customHeight="1" hidden="1">
      <c r="A10" s="28" t="s">
        <v>5</v>
      </c>
      <c r="B10" s="29"/>
      <c r="C10" s="7">
        <f aca="true" t="shared" si="3" ref="C10:T10">SUM(C11:C12)</f>
        <v>2092.9</v>
      </c>
      <c r="D10" s="8">
        <f t="shared" si="3"/>
        <v>0</v>
      </c>
      <c r="E10" s="8">
        <f t="shared" si="3"/>
        <v>0</v>
      </c>
      <c r="F10" s="8">
        <f t="shared" si="3"/>
        <v>0</v>
      </c>
      <c r="G10" s="8">
        <f t="shared" si="3"/>
        <v>0</v>
      </c>
      <c r="H10" s="8">
        <f t="shared" si="3"/>
        <v>0</v>
      </c>
      <c r="I10" s="8">
        <f t="shared" si="3"/>
        <v>0</v>
      </c>
      <c r="J10" s="8">
        <f t="shared" si="3"/>
        <v>0</v>
      </c>
      <c r="K10" s="8">
        <f t="shared" si="3"/>
        <v>0</v>
      </c>
      <c r="L10" s="8">
        <f t="shared" si="3"/>
        <v>0</v>
      </c>
      <c r="M10" s="8">
        <f t="shared" si="3"/>
        <v>0</v>
      </c>
      <c r="N10" s="8">
        <f t="shared" si="3"/>
        <v>0</v>
      </c>
      <c r="O10" s="8">
        <f t="shared" si="3"/>
        <v>0</v>
      </c>
      <c r="P10" s="8">
        <f t="shared" si="3"/>
        <v>0</v>
      </c>
      <c r="Q10" s="8">
        <f t="shared" si="3"/>
        <v>0</v>
      </c>
      <c r="R10" s="8">
        <f t="shared" si="3"/>
        <v>0</v>
      </c>
      <c r="S10" s="8">
        <f t="shared" si="3"/>
        <v>0</v>
      </c>
      <c r="T10" s="8">
        <f t="shared" si="3"/>
        <v>0</v>
      </c>
      <c r="U10" s="8">
        <f>SUM(U11:U13)</f>
        <v>0</v>
      </c>
      <c r="V10" s="9">
        <f>SUM(V11:V13)</f>
        <v>0</v>
      </c>
      <c r="X10" s="21">
        <f t="shared" si="1"/>
        <v>2092.9</v>
      </c>
      <c r="Y10" s="22"/>
    </row>
    <row r="11" spans="1:25" ht="12.75" customHeight="1" hidden="1">
      <c r="A11" s="28" t="s">
        <v>2</v>
      </c>
      <c r="B11" s="29"/>
      <c r="C11" s="7">
        <v>2000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9">
        <v>0</v>
      </c>
      <c r="X11" s="14">
        <f t="shared" si="1"/>
        <v>2000</v>
      </c>
      <c r="Y11" s="22"/>
    </row>
    <row r="12" spans="1:25" ht="12.75" customHeight="1" hidden="1">
      <c r="A12" s="28" t="s">
        <v>3</v>
      </c>
      <c r="B12" s="29"/>
      <c r="C12" s="7">
        <v>92.9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9">
        <v>0</v>
      </c>
      <c r="X12" s="14">
        <f t="shared" si="1"/>
        <v>92.9</v>
      </c>
      <c r="Y12" s="21">
        <f>SUM(X11:X12)</f>
        <v>2092.9</v>
      </c>
    </row>
    <row r="13" spans="1:25" ht="17.25" customHeight="1">
      <c r="A13" s="28" t="s">
        <v>20</v>
      </c>
      <c r="B13" s="29"/>
      <c r="C13" s="8">
        <f aca="true" t="shared" si="4" ref="C13:V13">SUM(C14:C15)</f>
        <v>0</v>
      </c>
      <c r="D13" s="8">
        <f t="shared" si="4"/>
        <v>912</v>
      </c>
      <c r="E13" s="8">
        <f t="shared" si="4"/>
        <v>912</v>
      </c>
      <c r="F13" s="8">
        <f t="shared" si="4"/>
        <v>0</v>
      </c>
      <c r="G13" s="8">
        <f t="shared" si="4"/>
        <v>0</v>
      </c>
      <c r="H13" s="8">
        <f t="shared" si="4"/>
        <v>0</v>
      </c>
      <c r="I13" s="8">
        <f t="shared" si="4"/>
        <v>0</v>
      </c>
      <c r="J13" s="8">
        <f t="shared" si="4"/>
        <v>0</v>
      </c>
      <c r="K13" s="8">
        <f t="shared" si="4"/>
        <v>0</v>
      </c>
      <c r="L13" s="8">
        <f t="shared" si="4"/>
        <v>0</v>
      </c>
      <c r="M13" s="8">
        <f t="shared" si="4"/>
        <v>0</v>
      </c>
      <c r="N13" s="8">
        <f t="shared" si="4"/>
        <v>0</v>
      </c>
      <c r="O13" s="8">
        <f t="shared" si="4"/>
        <v>0</v>
      </c>
      <c r="P13" s="8">
        <f t="shared" si="4"/>
        <v>0</v>
      </c>
      <c r="Q13" s="8">
        <f t="shared" si="4"/>
        <v>0</v>
      </c>
      <c r="R13" s="8">
        <f t="shared" si="4"/>
        <v>0</v>
      </c>
      <c r="S13" s="8">
        <f t="shared" si="4"/>
        <v>0</v>
      </c>
      <c r="T13" s="8">
        <f t="shared" si="4"/>
        <v>0</v>
      </c>
      <c r="U13" s="8">
        <f t="shared" si="4"/>
        <v>0</v>
      </c>
      <c r="V13" s="9">
        <f t="shared" si="4"/>
        <v>0</v>
      </c>
      <c r="X13" s="21">
        <f t="shared" si="1"/>
        <v>1824</v>
      </c>
      <c r="Y13" s="22"/>
    </row>
    <row r="14" spans="1:25" ht="12.75" customHeight="1">
      <c r="A14" s="28" t="s">
        <v>2</v>
      </c>
      <c r="B14" s="29"/>
      <c r="C14" s="8">
        <v>0</v>
      </c>
      <c r="D14" s="8">
        <v>800</v>
      </c>
      <c r="E14" s="8">
        <v>800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9">
        <v>0</v>
      </c>
      <c r="X14" s="14">
        <f aca="true" t="shared" si="5" ref="X14:X19">SUM(C14:V14)</f>
        <v>1600</v>
      </c>
      <c r="Y14" s="22"/>
    </row>
    <row r="15" spans="1:25" ht="12.75" customHeight="1">
      <c r="A15" s="28" t="s">
        <v>3</v>
      </c>
      <c r="B15" s="29"/>
      <c r="C15" s="7">
        <v>0</v>
      </c>
      <c r="D15" s="8">
        <v>112</v>
      </c>
      <c r="E15" s="8">
        <v>112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9">
        <v>0</v>
      </c>
      <c r="X15" s="14">
        <f t="shared" si="5"/>
        <v>224</v>
      </c>
      <c r="Y15" s="21">
        <f>SUM(X14:X15)</f>
        <v>1824</v>
      </c>
    </row>
    <row r="16" spans="1:25" ht="17.25" customHeight="1">
      <c r="A16" s="28" t="s">
        <v>21</v>
      </c>
      <c r="B16" s="29"/>
      <c r="C16" s="7">
        <f aca="true" t="shared" si="6" ref="C16:V16">SUM(C17:C18)</f>
        <v>22.3</v>
      </c>
      <c r="D16" s="8">
        <f t="shared" si="6"/>
        <v>225.5</v>
      </c>
      <c r="E16" s="8">
        <f t="shared" si="6"/>
        <v>221.4</v>
      </c>
      <c r="F16" s="8">
        <f t="shared" si="6"/>
        <v>215.4</v>
      </c>
      <c r="G16" s="8">
        <f t="shared" si="6"/>
        <v>209.4</v>
      </c>
      <c r="H16" s="8">
        <f t="shared" si="6"/>
        <v>203.4</v>
      </c>
      <c r="I16" s="8">
        <f t="shared" si="6"/>
        <v>0</v>
      </c>
      <c r="J16" s="8">
        <f t="shared" si="6"/>
        <v>0</v>
      </c>
      <c r="K16" s="8">
        <f t="shared" si="6"/>
        <v>0</v>
      </c>
      <c r="L16" s="8">
        <f t="shared" si="6"/>
        <v>0</v>
      </c>
      <c r="M16" s="8">
        <f t="shared" si="6"/>
        <v>0</v>
      </c>
      <c r="N16" s="8">
        <f t="shared" si="6"/>
        <v>0</v>
      </c>
      <c r="O16" s="8">
        <f t="shared" si="6"/>
        <v>0</v>
      </c>
      <c r="P16" s="8">
        <f t="shared" si="6"/>
        <v>0</v>
      </c>
      <c r="Q16" s="8">
        <f t="shared" si="6"/>
        <v>0</v>
      </c>
      <c r="R16" s="8">
        <f t="shared" si="6"/>
        <v>0</v>
      </c>
      <c r="S16" s="8">
        <f t="shared" si="6"/>
        <v>0</v>
      </c>
      <c r="T16" s="8">
        <f t="shared" si="6"/>
        <v>0</v>
      </c>
      <c r="U16" s="8">
        <f t="shared" si="6"/>
        <v>0</v>
      </c>
      <c r="V16" s="9">
        <f t="shared" si="6"/>
        <v>0</v>
      </c>
      <c r="X16" s="21">
        <f t="shared" si="5"/>
        <v>1097.4</v>
      </c>
      <c r="Y16" s="22"/>
    </row>
    <row r="17" spans="1:25" ht="12.75" customHeight="1">
      <c r="A17" s="28" t="s">
        <v>2</v>
      </c>
      <c r="B17" s="29"/>
      <c r="C17" s="7">
        <v>0</v>
      </c>
      <c r="D17" s="8">
        <v>198.4</v>
      </c>
      <c r="E17" s="8">
        <v>200.4</v>
      </c>
      <c r="F17" s="8">
        <v>200.4</v>
      </c>
      <c r="G17" s="8">
        <v>200.4</v>
      </c>
      <c r="H17" s="8">
        <v>200.4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9">
        <v>0</v>
      </c>
      <c r="X17" s="14">
        <f t="shared" si="5"/>
        <v>1000</v>
      </c>
      <c r="Y17" s="22"/>
    </row>
    <row r="18" spans="1:25" ht="12.75" customHeight="1">
      <c r="A18" s="28" t="s">
        <v>3</v>
      </c>
      <c r="B18" s="29"/>
      <c r="C18" s="7">
        <v>22.3</v>
      </c>
      <c r="D18" s="8">
        <v>27.1</v>
      </c>
      <c r="E18" s="8">
        <v>21</v>
      </c>
      <c r="F18" s="8">
        <v>15</v>
      </c>
      <c r="G18" s="8">
        <v>9</v>
      </c>
      <c r="H18" s="8">
        <v>3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9">
        <v>0</v>
      </c>
      <c r="X18" s="14">
        <f t="shared" si="5"/>
        <v>97.4</v>
      </c>
      <c r="Y18" s="21">
        <f>SUM(X17:X18)</f>
        <v>1097.4</v>
      </c>
    </row>
    <row r="19" spans="1:28" s="23" customFormat="1" ht="12.75" customHeight="1">
      <c r="A19" s="28" t="s">
        <v>19</v>
      </c>
      <c r="B19" s="29"/>
      <c r="C19" s="7">
        <f aca="true" t="shared" si="7" ref="C19:V19">SUM(C21:C22)</f>
        <v>0</v>
      </c>
      <c r="D19" s="8">
        <f t="shared" si="7"/>
        <v>0</v>
      </c>
      <c r="E19" s="8">
        <f t="shared" si="7"/>
        <v>710</v>
      </c>
      <c r="F19" s="8">
        <f t="shared" si="7"/>
        <v>710</v>
      </c>
      <c r="G19" s="8">
        <f t="shared" si="7"/>
        <v>450</v>
      </c>
      <c r="H19" s="8">
        <f t="shared" si="7"/>
        <v>0</v>
      </c>
      <c r="I19" s="8">
        <f t="shared" si="7"/>
        <v>0</v>
      </c>
      <c r="J19" s="8">
        <f t="shared" si="7"/>
        <v>0</v>
      </c>
      <c r="K19" s="8">
        <f t="shared" si="7"/>
        <v>0</v>
      </c>
      <c r="L19" s="8">
        <f t="shared" si="7"/>
        <v>0</v>
      </c>
      <c r="M19" s="8">
        <f t="shared" si="7"/>
        <v>0</v>
      </c>
      <c r="N19" s="8">
        <f t="shared" si="7"/>
        <v>0</v>
      </c>
      <c r="O19" s="8">
        <f t="shared" si="7"/>
        <v>0</v>
      </c>
      <c r="P19" s="8">
        <f t="shared" si="7"/>
        <v>0</v>
      </c>
      <c r="Q19" s="8">
        <f t="shared" si="7"/>
        <v>0</v>
      </c>
      <c r="R19" s="8">
        <f t="shared" si="7"/>
        <v>0</v>
      </c>
      <c r="S19" s="8">
        <f t="shared" si="7"/>
        <v>0</v>
      </c>
      <c r="T19" s="8">
        <f t="shared" si="7"/>
        <v>0</v>
      </c>
      <c r="U19" s="8">
        <f t="shared" si="7"/>
        <v>0</v>
      </c>
      <c r="V19" s="9">
        <f t="shared" si="7"/>
        <v>0</v>
      </c>
      <c r="W19" s="20"/>
      <c r="X19" s="14">
        <f t="shared" si="5"/>
        <v>1870</v>
      </c>
      <c r="Y19" s="14"/>
      <c r="Z19" s="20"/>
      <c r="AA19" s="20"/>
      <c r="AB19" s="20"/>
    </row>
    <row r="20" spans="1:28" s="23" customFormat="1" ht="12.75" customHeight="1">
      <c r="A20" s="28" t="s">
        <v>15</v>
      </c>
      <c r="B20" s="29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9"/>
      <c r="W20" s="20"/>
      <c r="X20" s="14"/>
      <c r="Y20" s="14"/>
      <c r="Z20" s="20"/>
      <c r="AA20" s="20"/>
      <c r="AB20" s="20"/>
    </row>
    <row r="21" spans="1:28" s="23" customFormat="1" ht="12.75" customHeight="1">
      <c r="A21" s="28" t="s">
        <v>2</v>
      </c>
      <c r="B21" s="29"/>
      <c r="C21" s="7">
        <v>0</v>
      </c>
      <c r="D21" s="8">
        <v>0</v>
      </c>
      <c r="E21" s="8">
        <v>500</v>
      </c>
      <c r="F21" s="8">
        <v>500</v>
      </c>
      <c r="G21" s="8">
        <v>300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9">
        <v>0</v>
      </c>
      <c r="W21" s="20"/>
      <c r="X21" s="14">
        <f aca="true" t="shared" si="8" ref="X21:X33">SUM(C21:V21)</f>
        <v>1300</v>
      </c>
      <c r="Y21" s="14"/>
      <c r="Z21" s="20"/>
      <c r="AA21" s="20"/>
      <c r="AB21" s="20"/>
    </row>
    <row r="22" spans="1:28" s="23" customFormat="1" ht="11.25" customHeight="1">
      <c r="A22" s="28" t="s">
        <v>3</v>
      </c>
      <c r="B22" s="29"/>
      <c r="C22" s="7">
        <v>0</v>
      </c>
      <c r="D22" s="8">
        <v>0</v>
      </c>
      <c r="E22" s="8">
        <v>210</v>
      </c>
      <c r="F22" s="8">
        <v>210</v>
      </c>
      <c r="G22" s="8">
        <v>150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9">
        <v>0</v>
      </c>
      <c r="W22" s="20"/>
      <c r="X22" s="14">
        <f t="shared" si="8"/>
        <v>570</v>
      </c>
      <c r="Y22" s="14">
        <f>SUM(X21:X22)</f>
        <v>1870</v>
      </c>
      <c r="Z22" s="20"/>
      <c r="AA22" s="20"/>
      <c r="AB22" s="20"/>
    </row>
    <row r="23" spans="1:25" ht="12.75" hidden="1">
      <c r="A23" s="28" t="s">
        <v>16</v>
      </c>
      <c r="B23" s="29"/>
      <c r="C23" s="7">
        <v>8.3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9">
        <v>0</v>
      </c>
      <c r="X23" s="21">
        <f t="shared" si="8"/>
        <v>8.3</v>
      </c>
      <c r="Y23" s="22"/>
    </row>
    <row r="24" spans="1:25" ht="12.75" customHeight="1" hidden="1">
      <c r="A24" s="28" t="s">
        <v>2</v>
      </c>
      <c r="B24" s="29"/>
      <c r="C24" s="7">
        <v>7.8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9">
        <v>0</v>
      </c>
      <c r="X24" s="14">
        <f t="shared" si="8"/>
        <v>7.8</v>
      </c>
      <c r="Y24" s="22"/>
    </row>
    <row r="25" spans="1:25" ht="12.75" customHeight="1" hidden="1">
      <c r="A25" s="28" t="s">
        <v>3</v>
      </c>
      <c r="B25" s="29"/>
      <c r="C25" s="7">
        <f aca="true" t="shared" si="9" ref="C25:M25">SUM(C23-C24)</f>
        <v>0.5000000000000009</v>
      </c>
      <c r="D25" s="8">
        <f t="shared" si="9"/>
        <v>0</v>
      </c>
      <c r="E25" s="8">
        <f t="shared" si="9"/>
        <v>0</v>
      </c>
      <c r="F25" s="8">
        <f t="shared" si="9"/>
        <v>0</v>
      </c>
      <c r="G25" s="8">
        <f t="shared" si="9"/>
        <v>0</v>
      </c>
      <c r="H25" s="8">
        <f t="shared" si="9"/>
        <v>0</v>
      </c>
      <c r="I25" s="8">
        <f t="shared" si="9"/>
        <v>0</v>
      </c>
      <c r="J25" s="8">
        <f t="shared" si="9"/>
        <v>0</v>
      </c>
      <c r="K25" s="8">
        <f t="shared" si="9"/>
        <v>0</v>
      </c>
      <c r="L25" s="8">
        <f t="shared" si="9"/>
        <v>0</v>
      </c>
      <c r="M25" s="8">
        <f t="shared" si="9"/>
        <v>0</v>
      </c>
      <c r="N25" s="8">
        <f aca="true" t="shared" si="10" ref="N25:V25">SUM(N23-N24)</f>
        <v>0</v>
      </c>
      <c r="O25" s="8">
        <f t="shared" si="10"/>
        <v>0</v>
      </c>
      <c r="P25" s="8">
        <f t="shared" si="10"/>
        <v>0</v>
      </c>
      <c r="Q25" s="8">
        <f t="shared" si="10"/>
        <v>0</v>
      </c>
      <c r="R25" s="8">
        <f t="shared" si="10"/>
        <v>0</v>
      </c>
      <c r="S25" s="8">
        <f t="shared" si="10"/>
        <v>0</v>
      </c>
      <c r="T25" s="8">
        <f t="shared" si="10"/>
        <v>0</v>
      </c>
      <c r="U25" s="8">
        <f t="shared" si="10"/>
        <v>0</v>
      </c>
      <c r="V25" s="9">
        <f t="shared" si="10"/>
        <v>0</v>
      </c>
      <c r="X25" s="14">
        <f t="shared" si="8"/>
        <v>0.5000000000000009</v>
      </c>
      <c r="Y25" s="21">
        <f>SUM(X24:X25)</f>
        <v>8.3</v>
      </c>
    </row>
    <row r="26" spans="1:25" ht="17.25" customHeight="1">
      <c r="A26" s="28" t="s">
        <v>22</v>
      </c>
      <c r="B26" s="29"/>
      <c r="C26" s="7">
        <f aca="true" t="shared" si="11" ref="C26:V26">SUM(C27:C28)</f>
        <v>2.9</v>
      </c>
      <c r="D26" s="8">
        <f t="shared" si="11"/>
        <v>24</v>
      </c>
      <c r="E26" s="8">
        <f t="shared" si="11"/>
        <v>42.800000000000004</v>
      </c>
      <c r="F26" s="8">
        <f t="shared" si="11"/>
        <v>41.6</v>
      </c>
      <c r="G26" s="8">
        <f t="shared" si="11"/>
        <v>40.400000000000006</v>
      </c>
      <c r="H26" s="8">
        <f t="shared" si="11"/>
        <v>19.900000000000002</v>
      </c>
      <c r="I26" s="8">
        <f t="shared" si="11"/>
        <v>0</v>
      </c>
      <c r="J26" s="8">
        <f t="shared" si="11"/>
        <v>0</v>
      </c>
      <c r="K26" s="8">
        <f t="shared" si="11"/>
        <v>0</v>
      </c>
      <c r="L26" s="8">
        <f t="shared" si="11"/>
        <v>0</v>
      </c>
      <c r="M26" s="8">
        <f t="shared" si="11"/>
        <v>0</v>
      </c>
      <c r="N26" s="8">
        <f t="shared" si="11"/>
        <v>0</v>
      </c>
      <c r="O26" s="8">
        <f t="shared" si="11"/>
        <v>0</v>
      </c>
      <c r="P26" s="8">
        <f t="shared" si="11"/>
        <v>0</v>
      </c>
      <c r="Q26" s="8">
        <f t="shared" si="11"/>
        <v>0</v>
      </c>
      <c r="R26" s="8">
        <f t="shared" si="11"/>
        <v>0</v>
      </c>
      <c r="S26" s="8">
        <f t="shared" si="11"/>
        <v>0</v>
      </c>
      <c r="T26" s="8">
        <f t="shared" si="11"/>
        <v>0</v>
      </c>
      <c r="U26" s="8">
        <f t="shared" si="11"/>
        <v>0</v>
      </c>
      <c r="V26" s="9">
        <f t="shared" si="11"/>
        <v>0</v>
      </c>
      <c r="X26" s="21">
        <f t="shared" si="8"/>
        <v>171.60000000000002</v>
      </c>
      <c r="Y26" s="22"/>
    </row>
    <row r="27" spans="1:25" ht="12.75" customHeight="1">
      <c r="A27" s="28" t="s">
        <v>2</v>
      </c>
      <c r="B27" s="29"/>
      <c r="C27" s="7">
        <v>0</v>
      </c>
      <c r="D27" s="8">
        <v>19.5</v>
      </c>
      <c r="E27" s="8">
        <v>39.2</v>
      </c>
      <c r="F27" s="8">
        <v>39.2</v>
      </c>
      <c r="G27" s="8">
        <v>39.2</v>
      </c>
      <c r="H27" s="8">
        <v>19.6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9">
        <v>0</v>
      </c>
      <c r="X27" s="14">
        <f t="shared" si="8"/>
        <v>156.70000000000002</v>
      </c>
      <c r="Y27" s="22"/>
    </row>
    <row r="28" spans="1:25" ht="12.75" customHeight="1">
      <c r="A28" s="28" t="s">
        <v>3</v>
      </c>
      <c r="B28" s="29"/>
      <c r="C28" s="7">
        <v>2.9</v>
      </c>
      <c r="D28" s="8">
        <v>4.5</v>
      </c>
      <c r="E28" s="8">
        <v>3.6</v>
      </c>
      <c r="F28" s="8">
        <v>2.4</v>
      </c>
      <c r="G28" s="8">
        <v>1.2</v>
      </c>
      <c r="H28" s="8">
        <v>0.3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9">
        <v>0</v>
      </c>
      <c r="X28" s="14">
        <f t="shared" si="8"/>
        <v>14.9</v>
      </c>
      <c r="Y28" s="21">
        <f>SUM(X27:X28)</f>
        <v>171.60000000000002</v>
      </c>
    </row>
    <row r="29" spans="1:25" ht="17.25" customHeight="1">
      <c r="A29" s="28" t="s">
        <v>18</v>
      </c>
      <c r="B29" s="29"/>
      <c r="C29" s="7">
        <v>48.8</v>
      </c>
      <c r="D29" s="8">
        <v>47</v>
      </c>
      <c r="E29" s="8">
        <v>0</v>
      </c>
      <c r="F29" s="8">
        <v>0</v>
      </c>
      <c r="G29" s="8">
        <v>281.3</v>
      </c>
      <c r="H29" s="8">
        <v>281.3</v>
      </c>
      <c r="I29" s="8">
        <v>281.3</v>
      </c>
      <c r="J29" s="8">
        <v>281.3</v>
      </c>
      <c r="K29" s="8">
        <v>281.3</v>
      </c>
      <c r="L29" s="8">
        <v>281.3</v>
      </c>
      <c r="M29" s="8">
        <v>281.3</v>
      </c>
      <c r="N29" s="8">
        <v>281.3</v>
      </c>
      <c r="O29" s="8">
        <v>281.2</v>
      </c>
      <c r="P29" s="8">
        <v>281.2</v>
      </c>
      <c r="Q29" s="8">
        <v>281.2</v>
      </c>
      <c r="R29" s="8">
        <v>281.2</v>
      </c>
      <c r="S29" s="8">
        <v>281.2</v>
      </c>
      <c r="T29" s="8">
        <v>281.2</v>
      </c>
      <c r="U29" s="8">
        <v>281.2</v>
      </c>
      <c r="V29" s="9">
        <v>281.2</v>
      </c>
      <c r="X29" s="21">
        <f t="shared" si="8"/>
        <v>4595.799999999999</v>
      </c>
      <c r="Y29" s="22"/>
    </row>
    <row r="30" spans="1:25" ht="17.25" customHeight="1">
      <c r="A30" s="28" t="s">
        <v>17</v>
      </c>
      <c r="B30" s="29"/>
      <c r="C30" s="8">
        <f aca="true" t="shared" si="12" ref="C30:V30">SUM(C31:C32)</f>
        <v>1114.7</v>
      </c>
      <c r="D30" s="8">
        <f t="shared" si="12"/>
        <v>1259.5</v>
      </c>
      <c r="E30" s="8">
        <f t="shared" si="12"/>
        <v>1547.2</v>
      </c>
      <c r="F30" s="8">
        <f t="shared" si="12"/>
        <v>1615.5</v>
      </c>
      <c r="G30" s="8">
        <f t="shared" si="12"/>
        <v>1670</v>
      </c>
      <c r="H30" s="8">
        <f t="shared" si="12"/>
        <v>1605.1</v>
      </c>
      <c r="I30" s="8">
        <f t="shared" si="12"/>
        <v>1561</v>
      </c>
      <c r="J30" s="8">
        <f t="shared" si="12"/>
        <v>1730.5</v>
      </c>
      <c r="K30" s="8">
        <f t="shared" si="12"/>
        <v>1435.3</v>
      </c>
      <c r="L30" s="8">
        <f t="shared" si="12"/>
        <v>1669.1</v>
      </c>
      <c r="M30" s="8">
        <f t="shared" si="12"/>
        <v>1684.9</v>
      </c>
      <c r="N30" s="8">
        <f t="shared" si="12"/>
        <v>1593.2</v>
      </c>
      <c r="O30" s="8">
        <f t="shared" si="12"/>
        <v>0</v>
      </c>
      <c r="P30" s="8">
        <f t="shared" si="12"/>
        <v>0</v>
      </c>
      <c r="Q30" s="8">
        <f t="shared" si="12"/>
        <v>0</v>
      </c>
      <c r="R30" s="8">
        <f t="shared" si="12"/>
        <v>0</v>
      </c>
      <c r="S30" s="8">
        <f t="shared" si="12"/>
        <v>0</v>
      </c>
      <c r="T30" s="8">
        <f t="shared" si="12"/>
        <v>0</v>
      </c>
      <c r="U30" s="8">
        <f t="shared" si="12"/>
        <v>0</v>
      </c>
      <c r="V30" s="9">
        <f t="shared" si="12"/>
        <v>0</v>
      </c>
      <c r="X30" s="21">
        <f t="shared" si="8"/>
        <v>18486</v>
      </c>
      <c r="Y30" s="22"/>
    </row>
    <row r="31" spans="1:25" ht="12.75" customHeight="1">
      <c r="A31" s="28" t="s">
        <v>2</v>
      </c>
      <c r="B31" s="29"/>
      <c r="C31" s="7">
        <v>600</v>
      </c>
      <c r="D31" s="8">
        <v>700</v>
      </c>
      <c r="E31" s="8">
        <v>800</v>
      </c>
      <c r="F31" s="8">
        <v>900</v>
      </c>
      <c r="G31" s="8">
        <v>1000</v>
      </c>
      <c r="H31" s="8">
        <v>1100</v>
      </c>
      <c r="I31" s="8">
        <v>1100</v>
      </c>
      <c r="J31" s="8">
        <v>1300</v>
      </c>
      <c r="K31" s="8">
        <v>1100</v>
      </c>
      <c r="L31" s="8">
        <v>1400</v>
      </c>
      <c r="M31" s="8">
        <v>1500</v>
      </c>
      <c r="N31" s="8">
        <v>1500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9">
        <v>0</v>
      </c>
      <c r="X31" s="14">
        <f t="shared" si="8"/>
        <v>13000</v>
      </c>
      <c r="Y31" s="22"/>
    </row>
    <row r="32" spans="1:25" ht="12.75" customHeight="1">
      <c r="A32" s="28" t="s">
        <v>3</v>
      </c>
      <c r="B32" s="29"/>
      <c r="C32" s="7">
        <v>514.7</v>
      </c>
      <c r="D32" s="8">
        <f>492.4+67.1</f>
        <v>559.5</v>
      </c>
      <c r="E32" s="8">
        <f>409.1+338.1</f>
        <v>747.2</v>
      </c>
      <c r="F32" s="8">
        <f>378.6+336.9</f>
        <v>715.5</v>
      </c>
      <c r="G32" s="8">
        <f>333.7+336.3</f>
        <v>670</v>
      </c>
      <c r="H32" s="8">
        <f>168.8+336.3</f>
        <v>505.1</v>
      </c>
      <c r="I32" s="8">
        <f>125.1+335.9</f>
        <v>461</v>
      </c>
      <c r="J32" s="8">
        <f>94.9+335.6</f>
        <v>430.5</v>
      </c>
      <c r="K32" s="8">
        <v>335.3</v>
      </c>
      <c r="L32" s="8">
        <v>269.1</v>
      </c>
      <c r="M32" s="8">
        <v>184.9</v>
      </c>
      <c r="N32" s="8">
        <v>93.2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9">
        <v>0</v>
      </c>
      <c r="X32" s="14">
        <f t="shared" si="8"/>
        <v>5486</v>
      </c>
      <c r="Y32" s="21">
        <f>SUM(X31:X32)</f>
        <v>18486</v>
      </c>
    </row>
    <row r="33" spans="1:25" ht="17.25" customHeight="1">
      <c r="A33" s="28" t="s">
        <v>6</v>
      </c>
      <c r="B33" s="29"/>
      <c r="C33" s="7">
        <f aca="true" t="shared" si="13" ref="C33:V33">C7+C10+C13+C16+C23+C29+C30+C26+C19</f>
        <v>3636.100000000001</v>
      </c>
      <c r="D33" s="8">
        <f t="shared" si="13"/>
        <v>3155.2</v>
      </c>
      <c r="E33" s="8">
        <f t="shared" si="13"/>
        <v>4182.200000000001</v>
      </c>
      <c r="F33" s="8">
        <f t="shared" si="13"/>
        <v>3260.9</v>
      </c>
      <c r="G33" s="8">
        <f t="shared" si="13"/>
        <v>3303.7000000000003</v>
      </c>
      <c r="H33" s="8">
        <f t="shared" si="13"/>
        <v>2736.7999999999997</v>
      </c>
      <c r="I33" s="8">
        <f t="shared" si="13"/>
        <v>2443.7</v>
      </c>
      <c r="J33" s="8">
        <f t="shared" si="13"/>
        <v>2587.5</v>
      </c>
      <c r="K33" s="8">
        <f t="shared" si="13"/>
        <v>2266.6</v>
      </c>
      <c r="L33" s="8">
        <f t="shared" si="13"/>
        <v>2218.8999999999996</v>
      </c>
      <c r="M33" s="8">
        <f t="shared" si="13"/>
        <v>1966.2</v>
      </c>
      <c r="N33" s="8">
        <f t="shared" si="13"/>
        <v>1874.5</v>
      </c>
      <c r="O33" s="8">
        <f t="shared" si="13"/>
        <v>281.2</v>
      </c>
      <c r="P33" s="8">
        <f t="shared" si="13"/>
        <v>281.2</v>
      </c>
      <c r="Q33" s="8">
        <f t="shared" si="13"/>
        <v>281.2</v>
      </c>
      <c r="R33" s="8">
        <f t="shared" si="13"/>
        <v>281.2</v>
      </c>
      <c r="S33" s="8">
        <f t="shared" si="13"/>
        <v>281.2</v>
      </c>
      <c r="T33" s="8">
        <f t="shared" si="13"/>
        <v>281.2</v>
      </c>
      <c r="U33" s="8">
        <f t="shared" si="13"/>
        <v>281.2</v>
      </c>
      <c r="V33" s="9">
        <f t="shared" si="13"/>
        <v>281.2</v>
      </c>
      <c r="X33" s="14">
        <f t="shared" si="8"/>
        <v>35881.89999999998</v>
      </c>
      <c r="Y33" s="22"/>
    </row>
    <row r="34" spans="1:22" ht="18.75" customHeight="1">
      <c r="A34" s="28" t="s">
        <v>7</v>
      </c>
      <c r="B34" s="32"/>
      <c r="C34" s="7">
        <v>1622.9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9">
        <v>0</v>
      </c>
    </row>
    <row r="35" spans="1:24" ht="17.25" customHeight="1">
      <c r="A35" s="36" t="s">
        <v>8</v>
      </c>
      <c r="B35" s="37"/>
      <c r="C35" s="7">
        <f aca="true" t="shared" si="14" ref="C35:V35">C8+C11+C14+C17+C24+C29+C31+C27+C21</f>
        <v>2700.3</v>
      </c>
      <c r="D35" s="8">
        <f t="shared" si="14"/>
        <v>2245.5</v>
      </c>
      <c r="E35" s="8">
        <f t="shared" si="14"/>
        <v>2907.5</v>
      </c>
      <c r="F35" s="8">
        <f t="shared" si="14"/>
        <v>2163.8999999999996</v>
      </c>
      <c r="G35" s="8">
        <f t="shared" si="14"/>
        <v>2345.1000000000004</v>
      </c>
      <c r="H35" s="8">
        <f t="shared" si="14"/>
        <v>2125.6</v>
      </c>
      <c r="I35" s="8">
        <f t="shared" si="14"/>
        <v>1905.6</v>
      </c>
      <c r="J35" s="8">
        <f t="shared" si="14"/>
        <v>2105.6</v>
      </c>
      <c r="K35" s="8">
        <f t="shared" si="14"/>
        <v>1905.6</v>
      </c>
      <c r="L35" s="8">
        <f t="shared" si="14"/>
        <v>1943.4</v>
      </c>
      <c r="M35" s="8">
        <f t="shared" si="14"/>
        <v>1781.3</v>
      </c>
      <c r="N35" s="8">
        <f t="shared" si="14"/>
        <v>1781.3</v>
      </c>
      <c r="O35" s="8">
        <f t="shared" si="14"/>
        <v>281.2</v>
      </c>
      <c r="P35" s="8">
        <f t="shared" si="14"/>
        <v>281.2</v>
      </c>
      <c r="Q35" s="8">
        <f t="shared" si="14"/>
        <v>281.2</v>
      </c>
      <c r="R35" s="8">
        <f t="shared" si="14"/>
        <v>281.2</v>
      </c>
      <c r="S35" s="8">
        <f t="shared" si="14"/>
        <v>281.2</v>
      </c>
      <c r="T35" s="8">
        <f t="shared" si="14"/>
        <v>281.2</v>
      </c>
      <c r="U35" s="8">
        <f t="shared" si="14"/>
        <v>281.2</v>
      </c>
      <c r="V35" s="9">
        <f t="shared" si="14"/>
        <v>281.2</v>
      </c>
      <c r="X35" s="14">
        <f>SUM(C35:V35)</f>
        <v>28160.300000000003</v>
      </c>
    </row>
    <row r="36" spans="1:24" ht="17.25" customHeight="1">
      <c r="A36" s="36" t="s">
        <v>9</v>
      </c>
      <c r="B36" s="37"/>
      <c r="C36" s="7">
        <f>SUM(D35:V35)</f>
        <v>25460.000000000007</v>
      </c>
      <c r="D36" s="8">
        <f>SUM(E35:V35)</f>
        <v>23214.500000000007</v>
      </c>
      <c r="E36" s="8">
        <f>SUM(F35:V35)</f>
        <v>20307.000000000007</v>
      </c>
      <c r="F36" s="8">
        <f>SUM(G35:V35)</f>
        <v>18143.100000000006</v>
      </c>
      <c r="G36" s="8">
        <f>SUM(H35:V35)</f>
        <v>15798.000000000004</v>
      </c>
      <c r="H36" s="8">
        <f>SUM(I35:V35)</f>
        <v>13672.400000000003</v>
      </c>
      <c r="I36" s="8">
        <f>SUM(J35:V35)</f>
        <v>11766.800000000007</v>
      </c>
      <c r="J36" s="8">
        <f>SUM(K35:V35)</f>
        <v>9661.200000000004</v>
      </c>
      <c r="K36" s="8">
        <f>SUM(L35:V35)</f>
        <v>7755.5999999999985</v>
      </c>
      <c r="L36" s="8">
        <f>SUM(M35:V35)</f>
        <v>5812.199999999999</v>
      </c>
      <c r="M36" s="8">
        <f>SUM(N35:V35)</f>
        <v>4030.8999999999987</v>
      </c>
      <c r="N36" s="8">
        <f>SUM(O35:V35)</f>
        <v>2249.6</v>
      </c>
      <c r="O36" s="8">
        <f>SUM(P35:V35)</f>
        <v>1968.4</v>
      </c>
      <c r="P36" s="8">
        <f>SUM(Q35:V35)</f>
        <v>1687.2</v>
      </c>
      <c r="Q36" s="8">
        <f>SUM(R35:V35)</f>
        <v>1406</v>
      </c>
      <c r="R36" s="8">
        <f>SUM(S35:V35)</f>
        <v>1124.8</v>
      </c>
      <c r="S36" s="8">
        <f>SUM(T35:V35)</f>
        <v>843.5999999999999</v>
      </c>
      <c r="T36" s="8">
        <f>SUM(U35:V35)</f>
        <v>562.4</v>
      </c>
      <c r="U36" s="8">
        <f>SUM(V35)</f>
        <v>281.2</v>
      </c>
      <c r="V36" s="9">
        <v>0</v>
      </c>
      <c r="X36" s="14">
        <f>SUM(C36:V36)</f>
        <v>165744.90000000008</v>
      </c>
    </row>
    <row r="37" spans="1:22" ht="17.25" customHeight="1">
      <c r="A37" s="36" t="s">
        <v>10</v>
      </c>
      <c r="B37" s="37"/>
      <c r="C37" s="7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9">
        <v>0</v>
      </c>
    </row>
    <row r="38" spans="1:22" ht="17.25" customHeight="1">
      <c r="A38" s="36" t="s">
        <v>11</v>
      </c>
      <c r="B38" s="37"/>
      <c r="C38" s="10">
        <f aca="true" t="shared" si="15" ref="C38:V38">C36/C6*100</f>
        <v>53.12445227145637</v>
      </c>
      <c r="D38" s="11">
        <f t="shared" si="15"/>
        <v>51.360649571893205</v>
      </c>
      <c r="E38" s="11">
        <f t="shared" si="15"/>
        <v>43.704803719008275</v>
      </c>
      <c r="F38" s="11">
        <f t="shared" si="15"/>
        <v>38.281428028864426</v>
      </c>
      <c r="G38" s="11">
        <f t="shared" si="15"/>
        <v>32.680333464347044</v>
      </c>
      <c r="H38" s="11">
        <f t="shared" si="15"/>
        <v>27.728563316297567</v>
      </c>
      <c r="I38" s="11">
        <f t="shared" si="15"/>
        <v>23.39603133574583</v>
      </c>
      <c r="J38" s="11">
        <f t="shared" si="15"/>
        <v>18.832748538011703</v>
      </c>
      <c r="K38" s="11">
        <f t="shared" si="15"/>
        <v>14.821694759775253</v>
      </c>
      <c r="L38" s="11">
        <f t="shared" si="15"/>
        <v>10.88977572930133</v>
      </c>
      <c r="M38" s="11">
        <f t="shared" si="15"/>
        <v>7.404298310066125</v>
      </c>
      <c r="N38" s="8">
        <f t="shared" si="15"/>
        <v>4.202000881643143</v>
      </c>
      <c r="O38" s="8">
        <f t="shared" si="15"/>
        <v>3.6046594673586405</v>
      </c>
      <c r="P38" s="8">
        <f t="shared" si="15"/>
        <v>3.029122448576553</v>
      </c>
      <c r="Q38" s="8">
        <f t="shared" si="15"/>
        <v>2.474755208690862</v>
      </c>
      <c r="R38" s="8">
        <f t="shared" si="15"/>
        <v>1.9410003537562879</v>
      </c>
      <c r="S38" s="8">
        <f t="shared" si="15"/>
        <v>1.4272059010125446</v>
      </c>
      <c r="T38" s="8">
        <f t="shared" si="15"/>
        <v>0.9328138502289739</v>
      </c>
      <c r="U38" s="8">
        <f t="shared" si="15"/>
        <v>0.45726179538672934</v>
      </c>
      <c r="V38" s="9">
        <f t="shared" si="15"/>
        <v>0</v>
      </c>
    </row>
    <row r="39" spans="1:22" ht="17.25" customHeight="1">
      <c r="A39" s="33" t="s">
        <v>12</v>
      </c>
      <c r="B39" s="34"/>
      <c r="C39" s="12">
        <f aca="true" t="shared" si="16" ref="C39:V39">C33/C6*100</f>
        <v>7.587031457354379</v>
      </c>
      <c r="D39" s="13">
        <f t="shared" si="16"/>
        <v>6.980685413394101</v>
      </c>
      <c r="E39" s="13">
        <f t="shared" si="16"/>
        <v>9.00094696969697</v>
      </c>
      <c r="F39" s="13">
        <f t="shared" si="16"/>
        <v>6.880406802548846</v>
      </c>
      <c r="G39" s="13">
        <f t="shared" si="16"/>
        <v>6.8341573405597735</v>
      </c>
      <c r="H39" s="13">
        <f t="shared" si="16"/>
        <v>5.550417782104324</v>
      </c>
      <c r="I39" s="13">
        <f t="shared" si="16"/>
        <v>4.8588300791346875</v>
      </c>
      <c r="J39" s="13">
        <f t="shared" si="16"/>
        <v>5.0438596491228065</v>
      </c>
      <c r="K39" s="13">
        <f t="shared" si="16"/>
        <v>4.3316897909261165</v>
      </c>
      <c r="L39" s="13">
        <f t="shared" si="16"/>
        <v>4.157345474303486</v>
      </c>
      <c r="M39" s="13">
        <f t="shared" si="16"/>
        <v>3.611682586333578</v>
      </c>
      <c r="N39" s="15">
        <f t="shared" si="16"/>
        <v>3.5013560866998903</v>
      </c>
      <c r="O39" s="15">
        <f t="shared" si="16"/>
        <v>0.5149513524798057</v>
      </c>
      <c r="P39" s="15">
        <f t="shared" si="16"/>
        <v>0.5048537414294255</v>
      </c>
      <c r="Q39" s="15">
        <f t="shared" si="16"/>
        <v>0.4949510417381723</v>
      </c>
      <c r="R39" s="15">
        <f t="shared" si="16"/>
        <v>0.48525008843907197</v>
      </c>
      <c r="S39" s="15">
        <f t="shared" si="16"/>
        <v>0.4757353003375149</v>
      </c>
      <c r="T39" s="15">
        <f t="shared" si="16"/>
        <v>0.46640692511448695</v>
      </c>
      <c r="U39" s="15">
        <f t="shared" si="16"/>
        <v>0.45726179538672934</v>
      </c>
      <c r="V39" s="16">
        <f t="shared" si="16"/>
        <v>0.4482960922354861</v>
      </c>
    </row>
    <row r="40" spans="1:13" ht="12.75">
      <c r="A40" s="35" t="s">
        <v>13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</sheetData>
  <mergeCells count="38">
    <mergeCell ref="A39:B39"/>
    <mergeCell ref="A40:M41"/>
    <mergeCell ref="A35:B35"/>
    <mergeCell ref="A36:B36"/>
    <mergeCell ref="A37:B37"/>
    <mergeCell ref="A38:B38"/>
    <mergeCell ref="A32:B32"/>
    <mergeCell ref="A33:B33"/>
    <mergeCell ref="A34:B34"/>
    <mergeCell ref="A16:B16"/>
    <mergeCell ref="A25:B25"/>
    <mergeCell ref="A29:B29"/>
    <mergeCell ref="A28:B28"/>
    <mergeCell ref="A18:B18"/>
    <mergeCell ref="A23:B23"/>
    <mergeCell ref="A24:B24"/>
    <mergeCell ref="A30:B30"/>
    <mergeCell ref="A31:B31"/>
    <mergeCell ref="A17:B17"/>
    <mergeCell ref="A26:B26"/>
    <mergeCell ref="A27:B27"/>
    <mergeCell ref="A19:B19"/>
    <mergeCell ref="A20:B20"/>
    <mergeCell ref="A21:B21"/>
    <mergeCell ref="A22:B22"/>
    <mergeCell ref="A12:B12"/>
    <mergeCell ref="A13:B13"/>
    <mergeCell ref="A14:B14"/>
    <mergeCell ref="A15:B15"/>
    <mergeCell ref="A2:M2"/>
    <mergeCell ref="A4:M4"/>
    <mergeCell ref="A5:B5"/>
    <mergeCell ref="A11:B11"/>
    <mergeCell ref="A7:B7"/>
    <mergeCell ref="A9:B9"/>
    <mergeCell ref="A8:B8"/>
    <mergeCell ref="A10:B10"/>
    <mergeCell ref="A6:B6"/>
  </mergeCells>
  <printOptions verticalCentered="1"/>
  <pageMargins left="0.3937007874015748" right="0.4330708661417323" top="0.2362204724409449" bottom="0.15748031496062992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Żaganiu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Igiel</dc:creator>
  <cp:keywords/>
  <dc:description/>
  <cp:lastModifiedBy>x</cp:lastModifiedBy>
  <cp:lastPrinted>2005-11-08T06:43:19Z</cp:lastPrinted>
  <dcterms:created xsi:type="dcterms:W3CDTF">2005-07-12T08:50:48Z</dcterms:created>
  <dcterms:modified xsi:type="dcterms:W3CDTF">2005-11-17T12:38:37Z</dcterms:modified>
  <cp:category/>
  <cp:version/>
  <cp:contentType/>
  <cp:contentStatus/>
</cp:coreProperties>
</file>