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420" tabRatio="403" activeTab="0"/>
  </bookViews>
  <sheets>
    <sheet name="Uchwała " sheetId="1" r:id="rId1"/>
    <sheet name="zał.nr 1" sheetId="2" r:id="rId2"/>
    <sheet name="ZAŁ.NR 2" sheetId="3" r:id="rId3"/>
  </sheets>
  <definedNames/>
  <calcPr fullCalcOnLoad="1"/>
</workbook>
</file>

<file path=xl/sharedStrings.xml><?xml version="1.0" encoding="utf-8"?>
<sst xmlns="http://schemas.openxmlformats.org/spreadsheetml/2006/main" count="378" uniqueCount="178">
  <si>
    <t>dział</t>
  </si>
  <si>
    <t>o kwotę</t>
  </si>
  <si>
    <t>rozdział</t>
  </si>
  <si>
    <t>§</t>
  </si>
  <si>
    <t>Oświata i wychowanie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</si>
  <si>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</si>
  <si>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</si>
  <si>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</si>
  <si>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</si>
  <si>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</si>
  <si>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</si>
  <si>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</si>
  <si>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Wykonanie uchwały powierza się Skarbnikowi Powiatu.</t>
  </si>
  <si>
    <t>Uchwała wchodzi w życie z dniem podjęcia.</t>
  </si>
  <si>
    <t>brak zastrzeżeń</t>
  </si>
  <si>
    <t>formalno-prawnych</t>
  </si>
  <si>
    <t>0970</t>
  </si>
  <si>
    <t>Wpływy z różnych dochodów</t>
  </si>
  <si>
    <t>Wynagrodzenia bezosobowe</t>
  </si>
  <si>
    <t>Szkoły zawodowe</t>
  </si>
  <si>
    <t>Transport i łączność</t>
  </si>
  <si>
    <t>Drogi publiczne powiatowe</t>
  </si>
  <si>
    <t xml:space="preserve">          Na podstawie art. 12 pkt 5 ustawy z dnia 5 czerwca 1998 r. o samorządzie powiatowym (tekst jednolity</t>
  </si>
  <si>
    <t>Dochody i wydatki związane z realizacją zadań z zakresu administracji rządowej i innych zadań zleconych odrębnymi ustawami w 2007 r.</t>
  </si>
  <si>
    <t>w złotych</t>
  </si>
  <si>
    <t>Dział</t>
  </si>
  <si>
    <t>Rozdział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</si>
  <si>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</si>
  <si>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</si>
  <si>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</si>
  <si>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</si>
  <si>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</si>
  <si>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</si>
  <si>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</si>
  <si>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</si>
  <si>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</si>
  <si>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010</t>
  </si>
  <si>
    <t>01005</t>
  </si>
  <si>
    <t>2110</t>
  </si>
  <si>
    <t>700</t>
  </si>
  <si>
    <t>70005</t>
  </si>
  <si>
    <t>710</t>
  </si>
  <si>
    <t>71012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</si>
  <si>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</si>
  <si>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</si>
  <si>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</si>
  <si>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</si>
  <si>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</si>
  <si>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</si>
  <si>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</si>
  <si>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</si>
  <si>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</si>
  <si>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</si>
  <si>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</si>
  <si>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</si>
  <si>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</si>
  <si>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Ogółem</t>
  </si>
  <si>
    <t>Limity wydatków na wieloletnie programy inwestycyjne w latach 2007 - 2009</t>
  </si>
  <si>
    <t>Lp.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</si>
  <si>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</si>
  <si>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</si>
  <si>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</si>
  <si>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</si>
  <si>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</si>
  <si>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(7+8+9+10)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</si>
  <si>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</si>
  <si>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</si>
  <si>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</si>
  <si>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</si>
  <si>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</si>
  <si>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</t>
  </si>
  <si>
    <t>środki wymienione
w art. 5 ust. 1 pkt 2 i 3 u.f.p.</t>
  </si>
  <si>
    <t>1.</t>
  </si>
  <si>
    <t>Przebudowa mostu w ciągu ul. Małomickiej w Szprotawie, droga 1086F w km 2+295 (1 rok)</t>
  </si>
  <si>
    <t>Powiatowy Zarząd Dróg z/s w Szprotawie</t>
  </si>
  <si>
    <t>2.</t>
  </si>
  <si>
    <t>Remont wiaduktu dla pieszych w ciągu ul. Ogrodowej w Iłowej</t>
  </si>
  <si>
    <t>3.</t>
  </si>
  <si>
    <t>Termomodernizacja budynku Specjalnego Ośrodka Szkolno - Wychowawczego w Szprotawie (1 rok)</t>
  </si>
  <si>
    <t>Starostwo Powiatowe</t>
  </si>
  <si>
    <t>4.</t>
  </si>
  <si>
    <t>Przebudowa drogi powiatowej 1071F od granicy powiatu do m. Brzeźnica</t>
  </si>
  <si>
    <t>5.</t>
  </si>
  <si>
    <t>Przebudowa drogi nr 4509F, ul. Kolejowa w Żaganiu</t>
  </si>
  <si>
    <t>6.</t>
  </si>
  <si>
    <t>Przebudowa drogi nr 4508F, ul. Konopnickiej w Żaganiu</t>
  </si>
  <si>
    <t>7.</t>
  </si>
  <si>
    <t xml:space="preserve">Budowa mostu drogowego nad rzeką Bóbr w ciągu drogi powiatowej nr 1062F w m. Bobrowice </t>
  </si>
  <si>
    <t>8.</t>
  </si>
  <si>
    <t>Przebudowa drogi nr 1053F i 1070F od gr. Powiatu przez m. Chotków do drogi woj. w m. Jelenin</t>
  </si>
  <si>
    <t>x</t>
  </si>
  <si>
    <t>Inne źródła - środki z Norweskiego Mechanizmu Finansowego</t>
  </si>
  <si>
    <t>6410</t>
  </si>
  <si>
    <t>4170</t>
  </si>
  <si>
    <t>4210</t>
  </si>
  <si>
    <t>Dz. U. Nr 142 poz. 1592 z 2001 r. ze zmianami), art. 165 ust. 1, art. 184 ust. 1 ustawy z dnia 30 czerwca 2005r.</t>
  </si>
  <si>
    <t>0750</t>
  </si>
  <si>
    <t>0920</t>
  </si>
  <si>
    <t>Pozostałe odsetki</t>
  </si>
  <si>
    <t>Pozostałe zadania w zakresie polityki społecznej</t>
  </si>
  <si>
    <t>Powiatowe urzędy pracy</t>
  </si>
  <si>
    <t>Zakup materiałów i wyposażenia</t>
  </si>
  <si>
    <t>Zakup usług pozostałych</t>
  </si>
  <si>
    <t>Pomoc społeczna</t>
  </si>
  <si>
    <t>Zespoły do spraw orzekania o niepełnosprawności</t>
  </si>
  <si>
    <t>wpływy z różnych dochodów</t>
  </si>
  <si>
    <t>Placówki opiekuńczo-wychowawcze</t>
  </si>
  <si>
    <t>2710</t>
  </si>
  <si>
    <t xml:space="preserve">Wpływy z tytułu pomocy finansowej udzielanej między </t>
  </si>
  <si>
    <t xml:space="preserve">własnych zadań bieżących </t>
  </si>
  <si>
    <t>Skarbu Państwa, jednostek samorządu terytorialnego lub innych</t>
  </si>
  <si>
    <t>oraz innych umów o podobnym charakterze</t>
  </si>
  <si>
    <t>4270</t>
  </si>
  <si>
    <t>zakup usług remontowych</t>
  </si>
  <si>
    <t>4300</t>
  </si>
  <si>
    <t>4390</t>
  </si>
  <si>
    <t>Zakup usług obejmujacych wykonanie ekspertyz, analiz i opinii</t>
  </si>
  <si>
    <t>852</t>
  </si>
  <si>
    <t>85203</t>
  </si>
  <si>
    <t>(Uchwała Budżetowa na rok 2007) otrzymuje brzmienie, jak załącznik nr 1 do niniejszej uchwały.</t>
  </si>
  <si>
    <t xml:space="preserve">  z  dnia 29 marca 2007 r.</t>
  </si>
  <si>
    <t>Działalność usługowa</t>
  </si>
  <si>
    <t>Nadzór budowlany</t>
  </si>
  <si>
    <t xml:space="preserve">Dotacje celowe otrzymane z budżetu państwa na zadania </t>
  </si>
  <si>
    <t xml:space="preserve">bieżące z zakresu administracji rządowej oraz inne zadania </t>
  </si>
  <si>
    <t>zlecone ustawami realizowane przez powiat</t>
  </si>
  <si>
    <t>Bezpieczeństwo publiczne i ochrona przeciwpożarowa</t>
  </si>
  <si>
    <t>Komendy powiatowe Państwowej straży Pożarnej</t>
  </si>
  <si>
    <t>Ośrodki wsparcia</t>
  </si>
  <si>
    <t xml:space="preserve">Wynagrodzenia osobowe członków korpusu służby cywilnej </t>
  </si>
  <si>
    <t>wynagrodzenia osobowe pracowników</t>
  </si>
  <si>
    <t>dodatkowe wynagrodzenie roczne</t>
  </si>
  <si>
    <t xml:space="preserve">Uposażenia  żołnierzy zawodowych i nadterminowych oraz funkcjonariuszy </t>
  </si>
  <si>
    <t>Składki na ubezpieczenia społeczne</t>
  </si>
  <si>
    <t>Składki na fundusz pracy</t>
  </si>
  <si>
    <t>Odpisy na zakładowy fundusz świadczeń socjalnych</t>
  </si>
  <si>
    <t>wynagrodzenia bezosobowe</t>
  </si>
  <si>
    <t>zakup materiałów i wyposażenia</t>
  </si>
  <si>
    <t>Rodziny zastępcze</t>
  </si>
  <si>
    <t>2320</t>
  </si>
  <si>
    <t>Dotacje celowe otrzymane z powiatu na zadania bieżące</t>
  </si>
  <si>
    <t>samorządu terytorialnego</t>
  </si>
  <si>
    <t>jednostkami samorządu terytorialnego na dofinansowanie</t>
  </si>
  <si>
    <t>Dotacje celowe przekazane dla powiatu na zadania bieżące</t>
  </si>
  <si>
    <t>Komendy powiatowe Państwowej Straży Pożarnej</t>
  </si>
  <si>
    <t xml:space="preserve">Załącznik nr 3 do uchwały nr IV/2/2007 Rady Powiatu Żagańskiego z dnia 30 stycznia 2007 roku </t>
  </si>
  <si>
    <t>(Uchwała Budżetowa na rok 2007) otrzymuje brzmienie, jak załącznik nr 2 do niniejszej uchwały.</t>
  </si>
  <si>
    <t>RADY POWIATU ŻAGAŃSKIEGO</t>
  </si>
  <si>
    <t>Zwiększa się plan dochodów zadań z zakresu administracji rządowej</t>
  </si>
  <si>
    <t>Zwiększa się plan dochodów zadań własnych</t>
  </si>
  <si>
    <t>§ 1. 1.</t>
  </si>
  <si>
    <t>§ 2. 1.</t>
  </si>
  <si>
    <t>Zwiększa się plan wydatków zadań z zakresu administracji rządowej</t>
  </si>
  <si>
    <t>Zwiększa się plan wydatków zadań własnych</t>
  </si>
  <si>
    <t>Załącznik nr 6 do uchwały nr IV/2/2007 Rady Powiatu Żagańskiego z dnia 30 stycznia 2007 roku</t>
  </si>
  <si>
    <t>§ 9 pkt 2) do uchwały nr IV/2/2007 Rady Powiatu Żagańskiego z dnia 30 stycznia 2007 roku (Uchwała</t>
  </si>
  <si>
    <t xml:space="preserve"> Budżetowa na rok 2007) otrzymuje następujące brzmienie:</t>
  </si>
  <si>
    <t>§ 3.</t>
  </si>
  <si>
    <t>§ 4.</t>
  </si>
  <si>
    <t>§ 5.</t>
  </si>
  <si>
    <t>§ 6.</t>
  </si>
  <si>
    <t>§ 7.</t>
  </si>
  <si>
    <t>§ 8.</t>
  </si>
  <si>
    <t xml:space="preserve">"finansowanie wydatków które nie znalazły pokrycia w dochodach budżetu Powiatu Żagańskiego </t>
  </si>
  <si>
    <t>do wysokości 2.000.000,00 zł".</t>
  </si>
  <si>
    <t>9.</t>
  </si>
  <si>
    <t>10.</t>
  </si>
  <si>
    <t>UCHWAŁA NR VI/5/2007</t>
  </si>
  <si>
    <t>w sprawie zmian budżetu Powiatu Żagańskiego.</t>
  </si>
  <si>
    <t>o finansach publicznych (Dz. U. Nr 249, poz. 2104 ze zmianami) uchwala się, co następuje:</t>
  </si>
  <si>
    <t>realizowane n podstawie porozumień (umów) między jednostkami</t>
  </si>
  <si>
    <t>Dochody z najmu i dzierżawy skłdników majątkowych</t>
  </si>
  <si>
    <t>innych jednostek zaliczanych do sektora finansów publicznych</t>
  </si>
  <si>
    <t>realizowane na podstawie porozumień (umów) między jednostkami</t>
  </si>
  <si>
    <r>
      <t xml:space="preserve">Zakup cyfrowego aparatu RTG jako element budowy systemu teleradiologii w szpitalu powiatowym w Żaganiu OKRES REALIZACJI: 01.01.2009 R. DO 31.03.2011 R.                                      łączne nakłady finansowe całego projektu </t>
    </r>
    <r>
      <rPr>
        <b/>
        <sz val="10"/>
        <rFont val="Times New Roman"/>
        <family val="1"/>
      </rPr>
      <t>2.266.454 zł</t>
    </r>
  </si>
  <si>
    <r>
      <t xml:space="preserve">Ocena dobrostanu matki i płodu ze sczególnym uwzględnieniem wczesnego wykrywania wad i stanów zagrożenia życia z użyciem metod biochemicznych, USG, KTG i histeroskopii.                                                 OKRES REALIZACJI 01.04.2008 R. DO 31.03.2009 R.                                   łaczne nakłady finansowe całego projektu </t>
    </r>
    <r>
      <rPr>
        <b/>
        <sz val="10"/>
        <rFont val="Times New Roman"/>
        <family val="1"/>
      </rPr>
      <t>1.410.200 zł</t>
    </r>
  </si>
  <si>
    <r>
      <t xml:space="preserve">1.583.854 zł       </t>
    </r>
    <r>
      <rPr>
        <sz val="10"/>
        <rFont val="Times New Roman"/>
        <family val="1"/>
      </rPr>
      <t xml:space="preserve"> w tym:237.578zł środki z budżetu(15%wyd. inwest.) Pozostałe:              1.346.276 zł środki z MFEOGiNMF, (85% wyd.inwest.)</t>
    </r>
  </si>
  <si>
    <r>
      <t xml:space="preserve">849.400 zł         </t>
    </r>
    <r>
      <rPr>
        <sz val="10"/>
        <rFont val="Times New Roman"/>
        <family val="1"/>
      </rPr>
      <t xml:space="preserve"> w tym: 127.410zł środki z budżetu (15%wyd. inwest.) Pozostałe:              721.990 zł środki z MFEOGiNMF, (85% wyd.inwest.)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</si>
</sst>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z_ł"/>
    <numFmt numFmtId="173" formatCode="#,##0.00_ ;\-#,##0.00\ "/>
    <numFmt numFmtId="174" formatCode="#,##0.0"/>
    <numFmt numFmtId="175" formatCode="0.000"/>
    <numFmt numFmtId="176" formatCode="0.0000"/>
    <numFmt numFmtId="177" formatCode="#,##0.00\ &quot;zł&quot;"/>
    <numFmt numFmtId="178" formatCode="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0000"/>
    <numFmt numFmtId="184" formatCode="#,##0.000"/>
    <numFmt numFmtId="185" formatCode="#,##0.0000"/>
    <numFmt numFmtId="186" formatCode="#,##0.00000"/>
  </numFmts>
  <fonts count="30">
    <font>
      <sz val="10"/>
      <name val="Arial"/>
      <family val="0"/>
    </font>
    <font>
      <sz val="18"/>
      <color indexed="8"/>
      <name val="Times New Roman CE"/>
      <family val="1"/>
    </font>
    <font>
      <b/>
      <i/>
      <sz val="14"/>
      <color indexed="8"/>
      <name val="Times New Roman CE"/>
      <family val="1"/>
    </font>
    <font>
      <sz val="10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23"/>
      <name val="Times New Roman CE"/>
      <family val="1"/>
    </font>
    <font>
      <b/>
      <sz val="10"/>
      <color indexed="23"/>
      <name val="Times New Roman CE"/>
      <family val="1"/>
    </font>
    <font>
      <sz val="12"/>
      <color indexed="8"/>
      <name val="Times New Roman CE"/>
      <family val="1"/>
    </font>
    <font>
      <b/>
      <i/>
      <sz val="12"/>
      <color indexed="8"/>
      <name val="Times New Roman CE"/>
      <family val="1"/>
    </font>
    <font>
      <b/>
      <u val="single"/>
      <sz val="12"/>
      <color indexed="8"/>
      <name val="Times New Roman CE"/>
      <family val="0"/>
    </font>
    <font>
      <sz val="16"/>
      <color indexed="8"/>
      <name val="Times New Roman CE"/>
      <family val="0"/>
    </font>
    <font>
      <sz val="14"/>
      <color indexed="8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Alignment="1">
      <alignment/>
    </xf>
    <xf numFmtId="4" fontId="3" fillId="0" borderId="0" xfId="0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ill="1" applyAlignment="1">
      <alignment/>
    </xf>
    <xf numFmtId="4" fontId="3" fillId="0" borderId="0" xfId="0" applyFill="1" applyAlignment="1">
      <alignment/>
    </xf>
    <xf numFmtId="0" fontId="5" fillId="0" borderId="0" xfId="0" applyFill="1" applyAlignment="1">
      <alignment horizontal="right"/>
    </xf>
    <xf numFmtId="0" fontId="5" fillId="0" borderId="0" xfId="0" applyFill="1" applyAlignment="1">
      <alignment/>
    </xf>
    <xf numFmtId="4" fontId="5" fillId="0" borderId="0" xfId="0" applyFill="1" applyAlignment="1">
      <alignment/>
    </xf>
    <xf numFmtId="0" fontId="13" fillId="0" borderId="0" xfId="18" applyFont="1">
      <alignment/>
      <protection/>
    </xf>
    <xf numFmtId="0" fontId="13" fillId="0" borderId="0" xfId="18" applyFont="1" applyAlignment="1">
      <alignment vertical="center"/>
      <protection/>
    </xf>
    <xf numFmtId="0" fontId="14" fillId="0" borderId="0" xfId="18" applyFont="1" applyAlignment="1">
      <alignment horizontal="right" vertical="center"/>
      <protection/>
    </xf>
    <xf numFmtId="0" fontId="15" fillId="2" borderId="1" xfId="18" applyFont="1" applyFill="1" applyBorder="1" applyAlignment="1">
      <alignment horizontal="center" vertical="center" wrapText="1"/>
      <protection/>
    </xf>
    <xf numFmtId="0" fontId="13" fillId="0" borderId="0" xfId="18" applyFont="1" applyAlignment="1">
      <alignment horizontal="center" vertical="center"/>
      <protection/>
    </xf>
    <xf numFmtId="0" fontId="16" fillId="0" borderId="1" xfId="18" applyFont="1" applyBorder="1" applyAlignment="1">
      <alignment horizontal="center" vertical="center"/>
      <protection/>
    </xf>
    <xf numFmtId="49" fontId="13" fillId="0" borderId="2" xfId="18" applyNumberFormat="1" applyFont="1" applyBorder="1" applyAlignment="1">
      <alignment horizontal="center" vertical="center"/>
      <protection/>
    </xf>
    <xf numFmtId="3" fontId="13" fillId="0" borderId="2" xfId="18" applyNumberFormat="1" applyFont="1" applyBorder="1" applyAlignment="1">
      <alignment horizontal="right" vertical="center"/>
      <protection/>
    </xf>
    <xf numFmtId="49" fontId="13" fillId="0" borderId="0" xfId="18" applyNumberFormat="1" applyFont="1">
      <alignment/>
      <protection/>
    </xf>
    <xf numFmtId="49" fontId="13" fillId="0" borderId="3" xfId="18" applyNumberFormat="1" applyFont="1" applyBorder="1" applyAlignment="1">
      <alignment horizontal="center" vertical="center"/>
      <protection/>
    </xf>
    <xf numFmtId="3" fontId="13" fillId="0" borderId="3" xfId="18" applyNumberFormat="1" applyFont="1" applyBorder="1" applyAlignment="1">
      <alignment horizontal="right" vertical="center"/>
      <protection/>
    </xf>
    <xf numFmtId="49" fontId="13" fillId="0" borderId="4" xfId="18" applyNumberFormat="1" applyFont="1" applyBorder="1" applyAlignment="1">
      <alignment horizontal="center" vertical="center"/>
      <protection/>
    </xf>
    <xf numFmtId="3" fontId="13" fillId="0" borderId="4" xfId="18" applyNumberFormat="1" applyFont="1" applyBorder="1" applyAlignment="1">
      <alignment horizontal="right" vertical="center"/>
      <protection/>
    </xf>
    <xf numFmtId="3" fontId="17" fillId="0" borderId="1" xfId="18" applyNumberFormat="1" applyFont="1" applyBorder="1" applyAlignment="1">
      <alignment vertical="center"/>
      <protection/>
    </xf>
    <xf numFmtId="0" fontId="18" fillId="0" borderId="0" xfId="18" applyFont="1" applyAlignment="1">
      <alignment horizontal="center" vertical="center" wrapText="1"/>
      <protection/>
    </xf>
    <xf numFmtId="0" fontId="13" fillId="0" borderId="2" xfId="18" applyFont="1" applyBorder="1" applyAlignment="1">
      <alignment horizontal="center" vertical="center"/>
      <protection/>
    </xf>
    <xf numFmtId="0" fontId="13" fillId="0" borderId="2" xfId="18" applyFont="1" applyBorder="1" applyAlignment="1">
      <alignment vertical="center" wrapText="1"/>
      <protection/>
    </xf>
    <xf numFmtId="3" fontId="13" fillId="0" borderId="3" xfId="18" applyNumberFormat="1" applyFont="1" applyBorder="1" applyAlignment="1">
      <alignment vertical="center"/>
      <protection/>
    </xf>
    <xf numFmtId="3" fontId="13" fillId="0" borderId="5" xfId="18" applyNumberFormat="1" applyFont="1" applyBorder="1" applyAlignment="1">
      <alignment vertical="center"/>
      <protection/>
    </xf>
    <xf numFmtId="3" fontId="13" fillId="0" borderId="2" xfId="18" applyNumberFormat="1" applyFont="1" applyBorder="1" applyAlignment="1">
      <alignment vertical="center"/>
      <protection/>
    </xf>
    <xf numFmtId="3" fontId="13" fillId="0" borderId="2" xfId="18" applyNumberFormat="1" applyFont="1" applyBorder="1" applyAlignment="1">
      <alignment vertical="center" wrapText="1"/>
      <protection/>
    </xf>
    <xf numFmtId="0" fontId="13" fillId="0" borderId="5" xfId="18" applyFont="1" applyBorder="1" applyAlignment="1">
      <alignment vertical="center" wrapText="1"/>
      <protection/>
    </xf>
    <xf numFmtId="0" fontId="13" fillId="0" borderId="6" xfId="18" applyFont="1" applyBorder="1" applyAlignment="1">
      <alignment horizontal="center" vertical="center"/>
      <protection/>
    </xf>
    <xf numFmtId="0" fontId="13" fillId="0" borderId="6" xfId="18" applyFont="1" applyBorder="1" applyAlignment="1">
      <alignment vertical="center" wrapText="1"/>
      <protection/>
    </xf>
    <xf numFmtId="3" fontId="13" fillId="0" borderId="6" xfId="18" applyNumberFormat="1" applyFont="1" applyBorder="1" applyAlignment="1">
      <alignment vertical="center"/>
      <protection/>
    </xf>
    <xf numFmtId="3" fontId="13" fillId="0" borderId="7" xfId="18" applyNumberFormat="1" applyFont="1" applyBorder="1" applyAlignment="1">
      <alignment vertical="center" wrapText="1"/>
      <protection/>
    </xf>
    <xf numFmtId="0" fontId="13" fillId="0" borderId="3" xfId="18" applyFont="1" applyBorder="1" applyAlignment="1">
      <alignment vertical="center" wrapText="1"/>
      <protection/>
    </xf>
    <xf numFmtId="0" fontId="13" fillId="0" borderId="3" xfId="18" applyFont="1" applyBorder="1" applyAlignment="1">
      <alignment horizontal="center" vertical="center"/>
      <protection/>
    </xf>
    <xf numFmtId="3" fontId="13" fillId="0" borderId="8" xfId="18" applyNumberFormat="1" applyFont="1" applyBorder="1" applyAlignment="1">
      <alignment vertical="center" wrapText="1"/>
      <protection/>
    </xf>
    <xf numFmtId="3" fontId="13" fillId="0" borderId="3" xfId="18" applyNumberFormat="1" applyFont="1" applyBorder="1" applyAlignment="1">
      <alignment vertical="center" wrapText="1"/>
      <protection/>
    </xf>
    <xf numFmtId="0" fontId="13" fillId="0" borderId="8" xfId="18" applyFont="1" applyBorder="1" applyAlignment="1">
      <alignment vertical="center" wrapText="1"/>
      <protection/>
    </xf>
    <xf numFmtId="3" fontId="15" fillId="0" borderId="1" xfId="18" applyNumberFormat="1" applyFont="1" applyBorder="1" applyAlignment="1">
      <alignment vertical="center"/>
      <protection/>
    </xf>
    <xf numFmtId="0" fontId="15" fillId="0" borderId="1" xfId="18" applyFont="1" applyBorder="1" applyAlignment="1">
      <alignment horizontal="center" vertical="center"/>
      <protection/>
    </xf>
    <xf numFmtId="0" fontId="15" fillId="0" borderId="0" xfId="18" applyFont="1" applyAlignment="1">
      <alignment vertical="center"/>
      <protection/>
    </xf>
    <xf numFmtId="0" fontId="19" fillId="0" borderId="0" xfId="18" applyFont="1" applyAlignment="1">
      <alignment vertical="center"/>
      <protection/>
    </xf>
    <xf numFmtId="0" fontId="4" fillId="0" borderId="0" xfId="0" applyFont="1" applyFill="1" applyAlignment="1">
      <alignment horizontal="center"/>
    </xf>
    <xf numFmtId="4" fontId="3" fillId="0" borderId="0" xfId="0" applyFill="1" applyAlignment="1">
      <alignment horizontal="right"/>
    </xf>
    <xf numFmtId="4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ill="1" applyAlignment="1">
      <alignment/>
    </xf>
    <xf numFmtId="172" fontId="1" fillId="0" borderId="0" xfId="0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ill="1" applyAlignment="1">
      <alignment/>
    </xf>
    <xf numFmtId="172" fontId="2" fillId="0" borderId="0" xfId="0" applyFill="1" applyAlignment="1">
      <alignment horizontal="right"/>
    </xf>
    <xf numFmtId="172" fontId="3" fillId="0" borderId="0" xfId="0" applyFill="1" applyAlignment="1">
      <alignment horizontal="right"/>
    </xf>
    <xf numFmtId="0" fontId="4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2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4" fontId="5" fillId="0" borderId="0" xfId="0" applyFill="1" applyAlignment="1">
      <alignment horizontal="right"/>
    </xf>
    <xf numFmtId="0" fontId="6" fillId="0" borderId="0" xfId="0" applyFill="1" applyAlignment="1">
      <alignment/>
    </xf>
    <xf numFmtId="0" fontId="6" fillId="0" borderId="0" xfId="0" applyFill="1" applyAlignment="1">
      <alignment horizontal="right"/>
    </xf>
    <xf numFmtId="4" fontId="6" fillId="0" borderId="0" xfId="0" applyFont="1" applyFill="1" applyAlignment="1">
      <alignment/>
    </xf>
    <xf numFmtId="4" fontId="6" fillId="0" borderId="0" xfId="0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" fontId="3" fillId="0" borderId="0" xfId="0" applyFont="1" applyFill="1" applyAlignment="1">
      <alignment horizontal="right"/>
    </xf>
    <xf numFmtId="0" fontId="5" fillId="0" borderId="0" xfId="0" applyFill="1" applyAlignment="1">
      <alignment horizontal="right"/>
    </xf>
    <xf numFmtId="4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4" fillId="0" borderId="0" xfId="0" applyFill="1" applyAlignment="1">
      <alignment/>
    </xf>
    <xf numFmtId="172" fontId="3" fillId="0" borderId="0" xfId="0" applyFill="1" applyAlignment="1">
      <alignment/>
    </xf>
    <xf numFmtId="4" fontId="22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7" fillId="0" borderId="0" xfId="0" applyFill="1" applyAlignment="1">
      <alignment/>
    </xf>
    <xf numFmtId="0" fontId="20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Font="1" applyAlignment="1">
      <alignment horizontal="right"/>
    </xf>
    <xf numFmtId="0" fontId="25" fillId="0" borderId="0" xfId="0" applyFont="1" applyFill="1" applyAlignment="1">
      <alignment/>
    </xf>
    <xf numFmtId="172" fontId="20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4" fillId="0" borderId="0" xfId="0" applyAlignment="1">
      <alignment horizontal="center"/>
    </xf>
    <xf numFmtId="172" fontId="20" fillId="0" borderId="0" xfId="0" applyFont="1" applyAlignment="1">
      <alignment horizontal="left"/>
    </xf>
    <xf numFmtId="172" fontId="3" fillId="0" borderId="0" xfId="0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right"/>
    </xf>
    <xf numFmtId="0" fontId="25" fillId="0" borderId="0" xfId="0" applyFont="1" applyFill="1" applyAlignment="1">
      <alignment horizontal="center"/>
    </xf>
    <xf numFmtId="4" fontId="3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3" fontId="12" fillId="0" borderId="3" xfId="18" applyNumberFormat="1" applyFont="1" applyBorder="1" applyAlignment="1">
      <alignment horizontal="left" vertical="center" wrapText="1"/>
      <protection/>
    </xf>
    <xf numFmtId="0" fontId="13" fillId="0" borderId="0" xfId="18" applyFont="1" applyBorder="1" applyAlignment="1">
      <alignment horizontal="center" vertical="center"/>
      <protection/>
    </xf>
    <xf numFmtId="0" fontId="13" fillId="0" borderId="0" xfId="18" applyFont="1" applyBorder="1" applyAlignment="1">
      <alignment vertical="center" wrapText="1"/>
      <protection/>
    </xf>
    <xf numFmtId="3" fontId="13" fillId="0" borderId="0" xfId="18" applyNumberFormat="1" applyFont="1" applyBorder="1" applyAlignment="1">
      <alignment vertical="center"/>
      <protection/>
    </xf>
    <xf numFmtId="3" fontId="13" fillId="0" borderId="0" xfId="18" applyNumberFormat="1" applyFont="1" applyBorder="1" applyAlignment="1">
      <alignment vertical="center" wrapText="1"/>
      <protection/>
    </xf>
    <xf numFmtId="0" fontId="17" fillId="0" borderId="9" xfId="18" applyFont="1" applyBorder="1" applyAlignment="1">
      <alignment horizontal="center" vertical="center"/>
      <protection/>
    </xf>
    <xf numFmtId="0" fontId="17" fillId="0" borderId="10" xfId="18" applyFont="1" applyBorder="1" applyAlignment="1">
      <alignment horizontal="center" vertical="center"/>
      <protection/>
    </xf>
    <xf numFmtId="0" fontId="17" fillId="0" borderId="11" xfId="18" applyFont="1" applyBorder="1" applyAlignment="1">
      <alignment horizontal="center" vertical="center"/>
      <protection/>
    </xf>
    <xf numFmtId="0" fontId="15" fillId="2" borderId="1" xfId="18" applyFont="1" applyFill="1" applyBorder="1" applyAlignment="1">
      <alignment horizontal="center" vertical="center" wrapText="1"/>
      <protection/>
    </xf>
    <xf numFmtId="0" fontId="12" fillId="0" borderId="0" xfId="18" applyFont="1" applyAlignment="1">
      <alignment horizontal="center" vertical="center" wrapText="1"/>
      <protection/>
    </xf>
    <xf numFmtId="0" fontId="15" fillId="2" borderId="1" xfId="18" applyFont="1" applyFill="1" applyBorder="1" applyAlignment="1">
      <alignment horizontal="center" vertical="center"/>
      <protection/>
    </xf>
    <xf numFmtId="0" fontId="15" fillId="2" borderId="5" xfId="18" applyFont="1" applyFill="1" applyBorder="1" applyAlignment="1">
      <alignment horizontal="center" vertical="center"/>
      <protection/>
    </xf>
    <xf numFmtId="0" fontId="15" fillId="2" borderId="7" xfId="18" applyFont="1" applyFill="1" applyBorder="1" applyAlignment="1">
      <alignment horizontal="center" vertical="center"/>
      <protection/>
    </xf>
    <xf numFmtId="0" fontId="15" fillId="2" borderId="12" xfId="18" applyFont="1" applyFill="1" applyBorder="1" applyAlignment="1">
      <alignment horizontal="center" vertical="center"/>
      <protection/>
    </xf>
    <xf numFmtId="0" fontId="15" fillId="0" borderId="9" xfId="18" applyFont="1" applyBorder="1" applyAlignment="1">
      <alignment horizontal="left" vertical="center"/>
      <protection/>
    </xf>
    <xf numFmtId="0" fontId="15" fillId="0" borderId="10" xfId="18" applyFont="1" applyBorder="1" applyAlignment="1">
      <alignment horizontal="left" vertical="center"/>
      <protection/>
    </xf>
    <xf numFmtId="0" fontId="15" fillId="0" borderId="11" xfId="18" applyFont="1" applyBorder="1" applyAlignment="1">
      <alignment horizontal="left" vertical="center"/>
      <protection/>
    </xf>
    <xf numFmtId="0" fontId="18" fillId="0" borderId="0" xfId="18" applyFont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Załączniki do projektu na 2007 r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tabSelected="1" workbookViewId="0" topLeftCell="A113">
      <selection activeCell="H141" sqref="H141"/>
    </sheetView>
  </sheetViews>
  <sheetFormatPr defaultColWidth="9.140625" defaultRowHeight="12.75"/>
  <cols>
    <col min="1" max="2" width="7.00390625" style="51" customWidth="1"/>
    <col min="3" max="3" width="50.00390625" style="51" customWidth="1"/>
    <col min="4" max="4" width="9.421875" style="51" customWidth="1"/>
    <col min="5" max="5" width="13.57421875" style="51" customWidth="1"/>
    <col min="6" max="6" width="10.00390625" style="51" bestFit="1" customWidth="1"/>
    <col min="7" max="7" width="14.421875" style="51" customWidth="1"/>
    <col min="8" max="8" width="10.57421875" style="51" bestFit="1" customWidth="1"/>
    <col min="9" max="16384" width="9.140625" style="51" customWidth="1"/>
  </cols>
  <sheetData>
    <row r="1" spans="1:256" ht="19.5" customHeight="1">
      <c r="A1" s="90"/>
      <c r="B1" s="90"/>
      <c r="C1" s="110" t="s">
        <v>167</v>
      </c>
      <c r="D1" s="49"/>
      <c r="E1" s="50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ht="21.75" customHeight="1">
      <c r="A2" s="90"/>
      <c r="B2" s="90"/>
      <c r="C2" s="111" t="s">
        <v>147</v>
      </c>
      <c r="D2" s="49"/>
      <c r="E2" s="50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</row>
    <row r="3" spans="1:256" ht="19.5" customHeight="1">
      <c r="A3" s="90"/>
      <c r="B3" s="90"/>
      <c r="C3" s="107" t="s">
        <v>120</v>
      </c>
      <c r="D3" s="49"/>
      <c r="E3" s="50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ht="12.75" customHeight="1">
      <c r="A4" s="90"/>
      <c r="B4" s="90"/>
      <c r="C4" s="86"/>
      <c r="D4" s="49"/>
      <c r="E4" s="50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ht="19.5">
      <c r="A5" s="92" t="s">
        <v>168</v>
      </c>
      <c r="B5" s="92"/>
      <c r="C5" s="92"/>
      <c r="D5" s="52"/>
      <c r="E5" s="53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ht="12.75" customHeight="1">
      <c r="A6" s="5"/>
      <c r="B6" s="5"/>
      <c r="C6" s="5"/>
      <c r="D6" s="5"/>
      <c r="E6" s="5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2.75" customHeight="1">
      <c r="A7" s="48" t="s">
        <v>22</v>
      </c>
      <c r="B7" s="5"/>
      <c r="C7" s="5"/>
      <c r="D7" s="5"/>
      <c r="E7" s="5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 customHeight="1">
      <c r="A8" s="112" t="s">
        <v>95</v>
      </c>
      <c r="B8" s="5"/>
      <c r="C8" s="5"/>
      <c r="D8" s="5"/>
      <c r="E8" s="5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2.75" customHeight="1">
      <c r="A9" s="48" t="s">
        <v>169</v>
      </c>
      <c r="B9" s="5"/>
      <c r="C9" s="5"/>
      <c r="D9" s="5"/>
      <c r="E9" s="5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6.5" customHeight="1">
      <c r="A10" s="107"/>
      <c r="B10" s="5"/>
      <c r="C10" s="86"/>
      <c r="D10" s="5"/>
      <c r="E10" s="5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3.5" customHeight="1">
      <c r="A11" s="115" t="s">
        <v>150</v>
      </c>
      <c r="B11" s="93" t="s">
        <v>148</v>
      </c>
      <c r="C11" s="113"/>
      <c r="D11" s="1"/>
      <c r="E11" s="95">
        <f>E13+E19+E25</f>
        <v>113762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3.5" customHeight="1">
      <c r="A12" s="1"/>
      <c r="B12" s="1"/>
      <c r="C12" s="94"/>
      <c r="D12" s="1"/>
      <c r="E12" s="96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3.5" customHeight="1">
      <c r="A13" s="97" t="s">
        <v>0</v>
      </c>
      <c r="B13" s="97">
        <v>710</v>
      </c>
      <c r="C13" s="97" t="s">
        <v>121</v>
      </c>
      <c r="D13" s="97" t="s">
        <v>1</v>
      </c>
      <c r="E13" s="98">
        <f>E14</f>
        <v>3262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3.5" customHeight="1">
      <c r="A14" s="99" t="s">
        <v>2</v>
      </c>
      <c r="B14" s="99">
        <v>71015</v>
      </c>
      <c r="C14" s="99" t="s">
        <v>122</v>
      </c>
      <c r="D14" s="99" t="s">
        <v>1</v>
      </c>
      <c r="E14" s="100">
        <f>E15</f>
        <v>3262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3.5" customHeight="1">
      <c r="A15" s="101" t="s">
        <v>3</v>
      </c>
      <c r="B15" s="101">
        <v>2110</v>
      </c>
      <c r="C15" s="101" t="s">
        <v>123</v>
      </c>
      <c r="D15" s="101" t="s">
        <v>1</v>
      </c>
      <c r="E15" s="102">
        <v>3262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3.5" customHeight="1">
      <c r="A16" s="87"/>
      <c r="B16" s="87"/>
      <c r="C16" s="88" t="s">
        <v>124</v>
      </c>
      <c r="D16" s="87"/>
      <c r="E16" s="8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3.5" customHeight="1">
      <c r="A17" s="87"/>
      <c r="B17" s="87"/>
      <c r="C17" s="88" t="s">
        <v>125</v>
      </c>
      <c r="D17" s="87"/>
      <c r="E17" s="89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3.5" customHeight="1">
      <c r="A18" s="87"/>
      <c r="B18" s="87"/>
      <c r="C18" s="88"/>
      <c r="D18" s="87"/>
      <c r="E18" s="89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3.5" customHeight="1">
      <c r="A19" s="97" t="s">
        <v>0</v>
      </c>
      <c r="B19" s="97">
        <v>754</v>
      </c>
      <c r="C19" s="97" t="s">
        <v>126</v>
      </c>
      <c r="D19" s="97" t="s">
        <v>1</v>
      </c>
      <c r="E19" s="98">
        <f>E20</f>
        <v>103000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3.5" customHeight="1">
      <c r="A20" s="99" t="s">
        <v>2</v>
      </c>
      <c r="B20" s="99">
        <v>75411</v>
      </c>
      <c r="C20" s="99" t="s">
        <v>144</v>
      </c>
      <c r="D20" s="99" t="s">
        <v>1</v>
      </c>
      <c r="E20" s="100">
        <f>E21</f>
        <v>103000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3.5" customHeight="1">
      <c r="A21" s="101" t="s">
        <v>3</v>
      </c>
      <c r="B21" s="101">
        <v>2110</v>
      </c>
      <c r="C21" s="101" t="s">
        <v>123</v>
      </c>
      <c r="D21" s="101" t="s">
        <v>1</v>
      </c>
      <c r="E21" s="102">
        <v>103000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3.5" customHeight="1">
      <c r="A22" s="87"/>
      <c r="B22" s="87"/>
      <c r="C22" s="88" t="s">
        <v>124</v>
      </c>
      <c r="D22" s="87"/>
      <c r="E22" s="89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3.5" customHeight="1">
      <c r="A23" s="87"/>
      <c r="B23" s="87"/>
      <c r="C23" s="88" t="s">
        <v>125</v>
      </c>
      <c r="D23" s="87"/>
      <c r="E23" s="89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3.5" customHeight="1">
      <c r="A24" s="87"/>
      <c r="B24" s="87"/>
      <c r="C24" s="88"/>
      <c r="D24" s="87"/>
      <c r="E24" s="89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3.5" customHeight="1">
      <c r="A25" s="97" t="s">
        <v>0</v>
      </c>
      <c r="B25" s="97">
        <v>852</v>
      </c>
      <c r="C25" s="97" t="s">
        <v>103</v>
      </c>
      <c r="D25" s="97" t="s">
        <v>1</v>
      </c>
      <c r="E25" s="98">
        <f>E26</f>
        <v>7500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3.5" customHeight="1">
      <c r="A26" s="99" t="s">
        <v>2</v>
      </c>
      <c r="B26" s="99">
        <v>85203</v>
      </c>
      <c r="C26" s="99" t="s">
        <v>128</v>
      </c>
      <c r="D26" s="99" t="s">
        <v>1</v>
      </c>
      <c r="E26" s="100">
        <f>E27</f>
        <v>7500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3.5" customHeight="1">
      <c r="A27" s="101" t="s">
        <v>3</v>
      </c>
      <c r="B27" s="101">
        <v>2110</v>
      </c>
      <c r="C27" s="101" t="s">
        <v>123</v>
      </c>
      <c r="D27" s="101" t="s">
        <v>1</v>
      </c>
      <c r="E27" s="102">
        <v>7500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3.5" customHeight="1">
      <c r="A28" s="87"/>
      <c r="B28" s="87"/>
      <c r="C28" s="88" t="s">
        <v>124</v>
      </c>
      <c r="D28" s="87"/>
      <c r="E28" s="89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3.5" customHeight="1">
      <c r="A29" s="87"/>
      <c r="B29" s="87"/>
      <c r="C29" s="88" t="s">
        <v>125</v>
      </c>
      <c r="D29" s="87"/>
      <c r="E29" s="8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3.5" customHeight="1">
      <c r="A30" s="87"/>
      <c r="B30" s="87"/>
      <c r="C30" s="88"/>
      <c r="D30" s="87"/>
      <c r="E30" s="89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3.5" customHeight="1">
      <c r="A31" s="115" t="s">
        <v>75</v>
      </c>
      <c r="B31" s="114" t="s">
        <v>149</v>
      </c>
      <c r="C31" s="86"/>
      <c r="D31" s="90"/>
      <c r="E31" s="91">
        <f>E33+E37+E41+E51</f>
        <v>162911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3.5" customHeight="1">
      <c r="A32" s="56"/>
      <c r="B32" s="56"/>
      <c r="C32" s="57"/>
      <c r="D32" s="56"/>
      <c r="E32" s="58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3.5" customHeight="1">
      <c r="A33" s="60" t="s">
        <v>0</v>
      </c>
      <c r="B33" s="61">
        <v>600</v>
      </c>
      <c r="C33" s="62" t="s">
        <v>20</v>
      </c>
      <c r="D33" s="8" t="s">
        <v>1</v>
      </c>
      <c r="E33" s="63">
        <f>E34</f>
        <v>739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3.5" customHeight="1">
      <c r="A34" s="64" t="s">
        <v>2</v>
      </c>
      <c r="B34" s="65">
        <v>60014</v>
      </c>
      <c r="C34" s="66" t="s">
        <v>21</v>
      </c>
      <c r="D34" s="64" t="s">
        <v>1</v>
      </c>
      <c r="E34" s="67">
        <f>SUM(E35:E35)</f>
        <v>739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3.5" customHeight="1">
      <c r="A35" s="5" t="s">
        <v>3</v>
      </c>
      <c r="B35" s="68" t="s">
        <v>16</v>
      </c>
      <c r="C35" s="47" t="s">
        <v>105</v>
      </c>
      <c r="D35" s="5" t="s">
        <v>1</v>
      </c>
      <c r="E35" s="46">
        <v>739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3.5" customHeight="1">
      <c r="A36" s="69"/>
      <c r="B36" s="70"/>
      <c r="C36" s="47"/>
      <c r="D36" s="69"/>
      <c r="E36" s="4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3.5" customHeight="1">
      <c r="A37" s="60" t="s">
        <v>0</v>
      </c>
      <c r="B37" s="61">
        <v>801</v>
      </c>
      <c r="C37" s="62" t="s">
        <v>4</v>
      </c>
      <c r="D37" s="8" t="s">
        <v>1</v>
      </c>
      <c r="E37" s="63">
        <f>E38</f>
        <v>1275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3.5" customHeight="1">
      <c r="A38" s="64" t="s">
        <v>2</v>
      </c>
      <c r="B38" s="65">
        <v>80130</v>
      </c>
      <c r="C38" s="66" t="s">
        <v>19</v>
      </c>
      <c r="D38" s="64" t="s">
        <v>1</v>
      </c>
      <c r="E38" s="67">
        <f>SUM(E39:E39)</f>
        <v>1275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3.5" customHeight="1">
      <c r="A39" s="5" t="s">
        <v>3</v>
      </c>
      <c r="B39" s="71" t="s">
        <v>16</v>
      </c>
      <c r="C39" s="74" t="s">
        <v>17</v>
      </c>
      <c r="D39" s="5" t="s">
        <v>1</v>
      </c>
      <c r="E39" s="72">
        <v>1275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3.5" customHeight="1">
      <c r="A40" s="5"/>
      <c r="B40" s="69"/>
      <c r="C40" s="47"/>
      <c r="D40" s="5"/>
      <c r="E40" s="7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3.5" customHeight="1">
      <c r="A41" s="8" t="s">
        <v>0</v>
      </c>
      <c r="B41" s="73">
        <v>852</v>
      </c>
      <c r="C41" s="62" t="s">
        <v>103</v>
      </c>
      <c r="D41" s="8" t="s">
        <v>1</v>
      </c>
      <c r="E41" s="63">
        <f>E42+E46</f>
        <v>120500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3.5" customHeight="1">
      <c r="A42" s="64" t="s">
        <v>2</v>
      </c>
      <c r="B42" s="65">
        <v>85201</v>
      </c>
      <c r="C42" s="66" t="s">
        <v>106</v>
      </c>
      <c r="D42" s="64" t="s">
        <v>1</v>
      </c>
      <c r="E42" s="67">
        <f>SUM(E43:E43)</f>
        <v>500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3.5" customHeight="1">
      <c r="A43" s="5" t="s">
        <v>3</v>
      </c>
      <c r="B43" s="68" t="s">
        <v>97</v>
      </c>
      <c r="C43" s="47" t="s">
        <v>98</v>
      </c>
      <c r="D43" s="5" t="s">
        <v>1</v>
      </c>
      <c r="E43" s="72">
        <v>500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9.75" customHeight="1">
      <c r="A44" s="5"/>
      <c r="B44" s="68"/>
      <c r="C44" s="47"/>
      <c r="D44" s="5"/>
      <c r="E44" s="72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9.75" customHeight="1">
      <c r="A45" s="5"/>
      <c r="B45" s="68"/>
      <c r="C45" s="47"/>
      <c r="D45" s="5"/>
      <c r="E45" s="7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8.75" customHeight="1">
      <c r="A46" s="64" t="s">
        <v>2</v>
      </c>
      <c r="B46" s="65">
        <v>85204</v>
      </c>
      <c r="C46" s="66" t="s">
        <v>138</v>
      </c>
      <c r="D46" s="64" t="s">
        <v>1</v>
      </c>
      <c r="E46" s="67">
        <v>120000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ht="13.5" customHeight="1">
      <c r="A47" s="5" t="s">
        <v>3</v>
      </c>
      <c r="B47" s="68" t="s">
        <v>139</v>
      </c>
      <c r="C47" s="47" t="s">
        <v>140</v>
      </c>
      <c r="D47" s="5" t="s">
        <v>1</v>
      </c>
      <c r="E47" s="72">
        <v>120000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13.5" customHeight="1">
      <c r="A48" s="5"/>
      <c r="B48" s="68"/>
      <c r="C48" s="47" t="s">
        <v>170</v>
      </c>
      <c r="D48" s="5"/>
      <c r="E48" s="72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ht="13.5" customHeight="1">
      <c r="A49" s="5"/>
      <c r="B49" s="68"/>
      <c r="C49" s="47" t="s">
        <v>141</v>
      </c>
      <c r="D49" s="5"/>
      <c r="E49" s="72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ht="13.5" customHeight="1">
      <c r="A50" s="5"/>
      <c r="B50" s="69"/>
      <c r="C50" s="47"/>
      <c r="D50" s="5"/>
      <c r="E50" s="7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13.5" customHeight="1">
      <c r="A51" s="8" t="s">
        <v>0</v>
      </c>
      <c r="B51" s="73">
        <v>853</v>
      </c>
      <c r="C51" s="62" t="s">
        <v>99</v>
      </c>
      <c r="D51" s="8" t="s">
        <v>1</v>
      </c>
      <c r="E51" s="63">
        <f>E52+E57</f>
        <v>40397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ht="13.5" customHeight="1">
      <c r="A52" s="64" t="s">
        <v>2</v>
      </c>
      <c r="B52" s="65">
        <v>85321</v>
      </c>
      <c r="C52" s="66" t="s">
        <v>104</v>
      </c>
      <c r="D52" s="64" t="s">
        <v>1</v>
      </c>
      <c r="E52" s="67">
        <f>SUM(E53:E53)</f>
        <v>36000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13.5" customHeight="1">
      <c r="A53" s="5" t="s">
        <v>3</v>
      </c>
      <c r="B53" s="68" t="s">
        <v>107</v>
      </c>
      <c r="C53" s="47" t="s">
        <v>108</v>
      </c>
      <c r="D53" s="5" t="s">
        <v>1</v>
      </c>
      <c r="E53" s="72">
        <v>36000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ht="13.5" customHeight="1">
      <c r="A54" s="5"/>
      <c r="B54" s="68"/>
      <c r="C54" s="47" t="s">
        <v>142</v>
      </c>
      <c r="D54" s="5"/>
      <c r="E54" s="7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13.5" customHeight="1">
      <c r="A55" s="5"/>
      <c r="B55" s="68"/>
      <c r="C55" s="47" t="s">
        <v>109</v>
      </c>
      <c r="D55" s="5"/>
      <c r="E55" s="7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13.5" customHeight="1">
      <c r="A56" s="5"/>
      <c r="B56" s="68"/>
      <c r="C56" s="47"/>
      <c r="D56" s="5"/>
      <c r="E56" s="7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ht="13.5" customHeight="1">
      <c r="A57" s="64" t="s">
        <v>2</v>
      </c>
      <c r="B57" s="65">
        <v>85333</v>
      </c>
      <c r="C57" s="66" t="s">
        <v>100</v>
      </c>
      <c r="D57" s="64" t="s">
        <v>1</v>
      </c>
      <c r="E57" s="67">
        <f>SUM(E58:E63)</f>
        <v>4397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13.5" customHeight="1">
      <c r="A58" s="5" t="s">
        <v>3</v>
      </c>
      <c r="B58" s="68" t="s">
        <v>97</v>
      </c>
      <c r="C58" s="47" t="s">
        <v>98</v>
      </c>
      <c r="D58" s="5" t="s">
        <v>1</v>
      </c>
      <c r="E58" s="72">
        <v>3000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ht="13.5" customHeight="1">
      <c r="A59" s="5"/>
      <c r="B59" s="68" t="s">
        <v>96</v>
      </c>
      <c r="C59" s="47" t="s">
        <v>171</v>
      </c>
      <c r="D59" s="5" t="s">
        <v>1</v>
      </c>
      <c r="E59" s="72">
        <v>397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ht="13.5" customHeight="1">
      <c r="A60" s="5"/>
      <c r="B60" s="68"/>
      <c r="C60" s="47" t="s">
        <v>110</v>
      </c>
      <c r="D60" s="5"/>
      <c r="E60" s="7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13.5" customHeight="1">
      <c r="A61" s="5"/>
      <c r="B61" s="68"/>
      <c r="C61" s="47" t="s">
        <v>172</v>
      </c>
      <c r="D61" s="5"/>
      <c r="E61" s="7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ht="13.5" customHeight="1">
      <c r="A62" s="5"/>
      <c r="B62" s="68"/>
      <c r="C62" s="47" t="s">
        <v>111</v>
      </c>
      <c r="D62" s="5"/>
      <c r="E62" s="7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ht="13.5" customHeight="1">
      <c r="A63" s="5"/>
      <c r="B63" s="71" t="s">
        <v>16</v>
      </c>
      <c r="C63" s="74" t="s">
        <v>17</v>
      </c>
      <c r="D63" s="5" t="s">
        <v>1</v>
      </c>
      <c r="E63" s="72">
        <v>1000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ht="13.5" customHeight="1">
      <c r="A64" s="5"/>
      <c r="B64" s="71"/>
      <c r="C64" s="74"/>
      <c r="D64" s="5"/>
      <c r="E64" s="7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ht="16.5" customHeight="1">
      <c r="A65" s="115" t="s">
        <v>151</v>
      </c>
      <c r="B65" s="93" t="s">
        <v>152</v>
      </c>
      <c r="C65" s="94"/>
      <c r="D65" s="1"/>
      <c r="E65" s="95">
        <f>E68+E72+E82</f>
        <v>113762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ht="16.5" customHeight="1">
      <c r="A66" s="115"/>
      <c r="B66" s="93"/>
      <c r="C66" s="94"/>
      <c r="D66" s="1"/>
      <c r="E66" s="9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ht="13.5" customHeight="1">
      <c r="A67" s="97" t="s">
        <v>0</v>
      </c>
      <c r="B67" s="97">
        <v>710</v>
      </c>
      <c r="C67" s="97" t="s">
        <v>121</v>
      </c>
      <c r="D67" s="97" t="s">
        <v>1</v>
      </c>
      <c r="E67" s="98">
        <f>E68</f>
        <v>3262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ht="13.5" customHeight="1">
      <c r="A68" s="99" t="s">
        <v>2</v>
      </c>
      <c r="B68" s="99">
        <v>71015</v>
      </c>
      <c r="C68" s="99" t="s">
        <v>122</v>
      </c>
      <c r="D68" s="99" t="s">
        <v>1</v>
      </c>
      <c r="E68" s="100">
        <f>E69</f>
        <v>3262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ht="13.5" customHeight="1">
      <c r="A69" s="101" t="s">
        <v>3</v>
      </c>
      <c r="B69" s="101">
        <v>4020</v>
      </c>
      <c r="C69" s="101" t="s">
        <v>129</v>
      </c>
      <c r="D69" s="101" t="s">
        <v>1</v>
      </c>
      <c r="E69" s="102">
        <v>3262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ht="13.5" customHeight="1">
      <c r="A70" s="87"/>
      <c r="B70" s="87"/>
      <c r="C70" s="88"/>
      <c r="D70" s="87"/>
      <c r="E70" s="89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ht="13.5" customHeight="1">
      <c r="A71" s="97" t="s">
        <v>0</v>
      </c>
      <c r="B71" s="97">
        <v>754</v>
      </c>
      <c r="C71" s="97" t="s">
        <v>126</v>
      </c>
      <c r="D71" s="97" t="s">
        <v>1</v>
      </c>
      <c r="E71" s="98">
        <f>E72</f>
        <v>103000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ht="13.5" customHeight="1">
      <c r="A72" s="99" t="s">
        <v>2</v>
      </c>
      <c r="B72" s="99">
        <v>75411</v>
      </c>
      <c r="C72" s="99" t="s">
        <v>127</v>
      </c>
      <c r="D72" s="99" t="s">
        <v>1</v>
      </c>
      <c r="E72" s="100">
        <f>SUM(E73:E79)</f>
        <v>103000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ht="13.5" customHeight="1">
      <c r="A73" s="101" t="s">
        <v>3</v>
      </c>
      <c r="B73" s="101">
        <v>4010</v>
      </c>
      <c r="C73" s="101" t="s">
        <v>130</v>
      </c>
      <c r="D73" s="101" t="s">
        <v>1</v>
      </c>
      <c r="E73" s="103">
        <v>43000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ht="13.5" customHeight="1">
      <c r="A74" s="101" t="s">
        <v>3</v>
      </c>
      <c r="B74" s="87">
        <v>4020</v>
      </c>
      <c r="C74" s="101" t="s">
        <v>129</v>
      </c>
      <c r="D74" s="87"/>
      <c r="E74" s="104">
        <v>251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ht="13.5" customHeight="1">
      <c r="A75" s="101" t="s">
        <v>3</v>
      </c>
      <c r="B75" s="87">
        <v>4040</v>
      </c>
      <c r="C75" s="88" t="s">
        <v>131</v>
      </c>
      <c r="D75" s="87"/>
      <c r="E75" s="104">
        <v>3600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ht="22.5" customHeight="1">
      <c r="A76" s="101" t="s">
        <v>3</v>
      </c>
      <c r="B76" s="87">
        <v>4050</v>
      </c>
      <c r="C76" s="105" t="s">
        <v>132</v>
      </c>
      <c r="D76" s="87"/>
      <c r="E76" s="106">
        <v>44015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ht="13.5" customHeight="1">
      <c r="A77" s="101" t="s">
        <v>3</v>
      </c>
      <c r="B77" s="87">
        <v>4110</v>
      </c>
      <c r="C77" s="88" t="s">
        <v>133</v>
      </c>
      <c r="D77" s="87"/>
      <c r="E77" s="106">
        <v>9300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ht="13.5" customHeight="1">
      <c r="A78" s="101" t="s">
        <v>3</v>
      </c>
      <c r="B78" s="87">
        <v>4120</v>
      </c>
      <c r="C78" s="88" t="s">
        <v>134</v>
      </c>
      <c r="D78" s="87"/>
      <c r="E78" s="106">
        <v>1200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ht="13.5" customHeight="1">
      <c r="A79" s="101" t="s">
        <v>3</v>
      </c>
      <c r="B79" s="87">
        <v>4440</v>
      </c>
      <c r="C79" s="88" t="s">
        <v>135</v>
      </c>
      <c r="D79" s="87"/>
      <c r="E79" s="106">
        <v>1634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ht="13.5" customHeight="1">
      <c r="A80" s="87"/>
      <c r="B80" s="87"/>
      <c r="C80" s="88"/>
      <c r="D80" s="87"/>
      <c r="E80" s="10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ht="13.5" customHeight="1">
      <c r="A81" s="97" t="s">
        <v>0</v>
      </c>
      <c r="B81" s="97">
        <v>852</v>
      </c>
      <c r="C81" s="97" t="s">
        <v>103</v>
      </c>
      <c r="D81" s="97" t="s">
        <v>1</v>
      </c>
      <c r="E81" s="98">
        <f>E82</f>
        <v>7500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ht="13.5" customHeight="1">
      <c r="A82" s="99" t="s">
        <v>2</v>
      </c>
      <c r="B82" s="99">
        <v>85203</v>
      </c>
      <c r="C82" s="99" t="s">
        <v>128</v>
      </c>
      <c r="D82" s="99" t="s">
        <v>1</v>
      </c>
      <c r="E82" s="100">
        <f>E83+E84</f>
        <v>7500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ht="13.5" customHeight="1">
      <c r="A83" s="101" t="s">
        <v>3</v>
      </c>
      <c r="B83" s="101">
        <v>4170</v>
      </c>
      <c r="C83" s="108" t="s">
        <v>136</v>
      </c>
      <c r="D83" s="101" t="s">
        <v>1</v>
      </c>
      <c r="E83" s="102">
        <v>5000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ht="13.5" customHeight="1">
      <c r="A84" s="101" t="s">
        <v>3</v>
      </c>
      <c r="B84" s="87">
        <v>4210</v>
      </c>
      <c r="C84" s="108" t="s">
        <v>137</v>
      </c>
      <c r="D84" s="101" t="s">
        <v>1</v>
      </c>
      <c r="E84" s="102">
        <v>2500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ht="13.5" customHeight="1">
      <c r="A85" s="101"/>
      <c r="B85" s="87"/>
      <c r="C85" s="108"/>
      <c r="D85" s="101"/>
      <c r="E85" s="10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ht="13.5" customHeight="1">
      <c r="A86" s="115" t="s">
        <v>75</v>
      </c>
      <c r="B86" s="93" t="s">
        <v>153</v>
      </c>
      <c r="C86" s="88"/>
      <c r="D86" s="87"/>
      <c r="E86" s="95">
        <f>E88+E92+E98+E107</f>
        <v>162911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59" customFormat="1" ht="13.5" customHeight="1">
      <c r="A87" s="56"/>
      <c r="B87" s="76"/>
      <c r="C87" s="56"/>
      <c r="D87" s="56"/>
      <c r="E87" s="72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  <c r="HW87" s="56"/>
      <c r="HX87" s="56"/>
      <c r="HY87" s="56"/>
      <c r="HZ87" s="56"/>
      <c r="IA87" s="56"/>
      <c r="IB87" s="56"/>
      <c r="IC87" s="56"/>
      <c r="ID87" s="56"/>
      <c r="IE87" s="56"/>
      <c r="IF87" s="56"/>
      <c r="IG87" s="56"/>
      <c r="IH87" s="56"/>
      <c r="II87" s="56"/>
      <c r="IJ87" s="56"/>
      <c r="IK87" s="56"/>
      <c r="IL87" s="56"/>
      <c r="IM87" s="56"/>
      <c r="IN87" s="56"/>
      <c r="IO87" s="56"/>
      <c r="IP87" s="56"/>
      <c r="IQ87" s="56"/>
      <c r="IR87" s="56"/>
      <c r="IS87" s="56"/>
      <c r="IT87" s="56"/>
      <c r="IU87" s="56"/>
      <c r="IV87" s="56"/>
    </row>
    <row r="88" spans="1:256" s="59" customFormat="1" ht="13.5" customHeight="1">
      <c r="A88" s="60" t="s">
        <v>0</v>
      </c>
      <c r="B88" s="61">
        <v>600</v>
      </c>
      <c r="C88" s="62" t="s">
        <v>20</v>
      </c>
      <c r="D88" s="8" t="s">
        <v>1</v>
      </c>
      <c r="E88" s="63">
        <f>E89</f>
        <v>739</v>
      </c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56"/>
      <c r="HO88" s="56"/>
      <c r="HP88" s="56"/>
      <c r="HQ88" s="56"/>
      <c r="HR88" s="56"/>
      <c r="HS88" s="56"/>
      <c r="HT88" s="56"/>
      <c r="HU88" s="56"/>
      <c r="HV88" s="56"/>
      <c r="HW88" s="56"/>
      <c r="HX88" s="56"/>
      <c r="HY88" s="56"/>
      <c r="HZ88" s="56"/>
      <c r="IA88" s="56"/>
      <c r="IB88" s="56"/>
      <c r="IC88" s="56"/>
      <c r="ID88" s="56"/>
      <c r="IE88" s="56"/>
      <c r="IF88" s="56"/>
      <c r="IG88" s="56"/>
      <c r="IH88" s="56"/>
      <c r="II88" s="56"/>
      <c r="IJ88" s="56"/>
      <c r="IK88" s="56"/>
      <c r="IL88" s="56"/>
      <c r="IM88" s="56"/>
      <c r="IN88" s="56"/>
      <c r="IO88" s="56"/>
      <c r="IP88" s="56"/>
      <c r="IQ88" s="56"/>
      <c r="IR88" s="56"/>
      <c r="IS88" s="56"/>
      <c r="IT88" s="56"/>
      <c r="IU88" s="56"/>
      <c r="IV88" s="56"/>
    </row>
    <row r="89" spans="1:256" s="59" customFormat="1" ht="13.5" customHeight="1">
      <c r="A89" s="64" t="s">
        <v>2</v>
      </c>
      <c r="B89" s="65">
        <v>60014</v>
      </c>
      <c r="C89" s="66" t="s">
        <v>21</v>
      </c>
      <c r="D89" s="64" t="s">
        <v>1</v>
      </c>
      <c r="E89" s="67">
        <f>SUM(E90:E90)</f>
        <v>739</v>
      </c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  <c r="HF89" s="56"/>
      <c r="HG89" s="56"/>
      <c r="HH89" s="56"/>
      <c r="HI89" s="56"/>
      <c r="HJ89" s="56"/>
      <c r="HK89" s="56"/>
      <c r="HL89" s="56"/>
      <c r="HM89" s="56"/>
      <c r="HN89" s="56"/>
      <c r="HO89" s="56"/>
      <c r="HP89" s="56"/>
      <c r="HQ89" s="56"/>
      <c r="HR89" s="56"/>
      <c r="HS89" s="56"/>
      <c r="HT89" s="56"/>
      <c r="HU89" s="56"/>
      <c r="HV89" s="56"/>
      <c r="HW89" s="56"/>
      <c r="HX89" s="56"/>
      <c r="HY89" s="56"/>
      <c r="HZ89" s="56"/>
      <c r="IA89" s="56"/>
      <c r="IB89" s="56"/>
      <c r="IC89" s="56"/>
      <c r="ID89" s="56"/>
      <c r="IE89" s="56"/>
      <c r="IF89" s="56"/>
      <c r="IG89" s="56"/>
      <c r="IH89" s="56"/>
      <c r="II89" s="56"/>
      <c r="IJ89" s="56"/>
      <c r="IK89" s="56"/>
      <c r="IL89" s="56"/>
      <c r="IM89" s="56"/>
      <c r="IN89" s="56"/>
      <c r="IO89" s="56"/>
      <c r="IP89" s="56"/>
      <c r="IQ89" s="56"/>
      <c r="IR89" s="56"/>
      <c r="IS89" s="56"/>
      <c r="IT89" s="56"/>
      <c r="IU89" s="56"/>
      <c r="IV89" s="56"/>
    </row>
    <row r="90" spans="1:256" s="59" customFormat="1" ht="13.5" customHeight="1">
      <c r="A90" s="5" t="s">
        <v>3</v>
      </c>
      <c r="B90" s="68" t="s">
        <v>112</v>
      </c>
      <c r="C90" s="47" t="s">
        <v>113</v>
      </c>
      <c r="D90" s="5" t="s">
        <v>1</v>
      </c>
      <c r="E90" s="46">
        <v>739</v>
      </c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  <c r="HW90" s="56"/>
      <c r="HX90" s="56"/>
      <c r="HY90" s="56"/>
      <c r="HZ90" s="56"/>
      <c r="IA90" s="56"/>
      <c r="IB90" s="56"/>
      <c r="IC90" s="56"/>
      <c r="ID90" s="56"/>
      <c r="IE90" s="56"/>
      <c r="IF90" s="56"/>
      <c r="IG90" s="56"/>
      <c r="IH90" s="56"/>
      <c r="II90" s="56"/>
      <c r="IJ90" s="56"/>
      <c r="IK90" s="56"/>
      <c r="IL90" s="56"/>
      <c r="IM90" s="56"/>
      <c r="IN90" s="56"/>
      <c r="IO90" s="56"/>
      <c r="IP90" s="56"/>
      <c r="IQ90" s="56"/>
      <c r="IR90" s="56"/>
      <c r="IS90" s="56"/>
      <c r="IT90" s="56"/>
      <c r="IU90" s="56"/>
      <c r="IV90" s="56"/>
    </row>
    <row r="91" spans="1:256" s="59" customFormat="1" ht="13.5" customHeight="1">
      <c r="A91" s="69"/>
      <c r="B91" s="70"/>
      <c r="C91" s="47"/>
      <c r="D91" s="69"/>
      <c r="E91" s="4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  <c r="HF91" s="56"/>
      <c r="HG91" s="56"/>
      <c r="HH91" s="56"/>
      <c r="HI91" s="56"/>
      <c r="HJ91" s="56"/>
      <c r="HK91" s="56"/>
      <c r="HL91" s="56"/>
      <c r="HM91" s="56"/>
      <c r="HN91" s="56"/>
      <c r="HO91" s="56"/>
      <c r="HP91" s="56"/>
      <c r="HQ91" s="56"/>
      <c r="HR91" s="56"/>
      <c r="HS91" s="56"/>
      <c r="HT91" s="56"/>
      <c r="HU91" s="56"/>
      <c r="HV91" s="56"/>
      <c r="HW91" s="56"/>
      <c r="HX91" s="56"/>
      <c r="HY91" s="56"/>
      <c r="HZ91" s="56"/>
      <c r="IA91" s="56"/>
      <c r="IB91" s="56"/>
      <c r="IC91" s="56"/>
      <c r="ID91" s="56"/>
      <c r="IE91" s="56"/>
      <c r="IF91" s="56"/>
      <c r="IG91" s="56"/>
      <c r="IH91" s="56"/>
      <c r="II91" s="56"/>
      <c r="IJ91" s="56"/>
      <c r="IK91" s="56"/>
      <c r="IL91" s="56"/>
      <c r="IM91" s="56"/>
      <c r="IN91" s="56"/>
      <c r="IO91" s="56"/>
      <c r="IP91" s="56"/>
      <c r="IQ91" s="56"/>
      <c r="IR91" s="56"/>
      <c r="IS91" s="56"/>
      <c r="IT91" s="56"/>
      <c r="IU91" s="56"/>
      <c r="IV91" s="56"/>
    </row>
    <row r="92" spans="1:256" s="59" customFormat="1" ht="13.5" customHeight="1">
      <c r="A92" s="60" t="s">
        <v>0</v>
      </c>
      <c r="B92" s="61">
        <v>801</v>
      </c>
      <c r="C92" s="62" t="s">
        <v>4</v>
      </c>
      <c r="D92" s="8" t="s">
        <v>1</v>
      </c>
      <c r="E92" s="63">
        <f>E93</f>
        <v>1275</v>
      </c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  <c r="IK92" s="56"/>
      <c r="IL92" s="56"/>
      <c r="IM92" s="56"/>
      <c r="IN92" s="56"/>
      <c r="IO92" s="56"/>
      <c r="IP92" s="56"/>
      <c r="IQ92" s="56"/>
      <c r="IR92" s="56"/>
      <c r="IS92" s="56"/>
      <c r="IT92" s="56"/>
      <c r="IU92" s="56"/>
      <c r="IV92" s="56"/>
    </row>
    <row r="93" spans="1:256" s="59" customFormat="1" ht="13.5" customHeight="1">
      <c r="A93" s="64" t="s">
        <v>2</v>
      </c>
      <c r="B93" s="65">
        <v>80130</v>
      </c>
      <c r="C93" s="66" t="s">
        <v>19</v>
      </c>
      <c r="D93" s="64" t="s">
        <v>1</v>
      </c>
      <c r="E93" s="67">
        <f>SUM(E94:E95)</f>
        <v>1275</v>
      </c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  <c r="HW93" s="56"/>
      <c r="HX93" s="56"/>
      <c r="HY93" s="56"/>
      <c r="HZ93" s="56"/>
      <c r="IA93" s="56"/>
      <c r="IB93" s="56"/>
      <c r="IC93" s="56"/>
      <c r="ID93" s="56"/>
      <c r="IE93" s="56"/>
      <c r="IF93" s="56"/>
      <c r="IG93" s="56"/>
      <c r="IH93" s="56"/>
      <c r="II93" s="56"/>
      <c r="IJ93" s="56"/>
      <c r="IK93" s="56"/>
      <c r="IL93" s="56"/>
      <c r="IM93" s="56"/>
      <c r="IN93" s="56"/>
      <c r="IO93" s="56"/>
      <c r="IP93" s="56"/>
      <c r="IQ93" s="56"/>
      <c r="IR93" s="56"/>
      <c r="IS93" s="56"/>
      <c r="IT93" s="56"/>
      <c r="IU93" s="56"/>
      <c r="IV93" s="56"/>
    </row>
    <row r="94" spans="1:256" s="59" customFormat="1" ht="13.5" customHeight="1">
      <c r="A94" s="5" t="s">
        <v>3</v>
      </c>
      <c r="B94" s="71" t="s">
        <v>93</v>
      </c>
      <c r="C94" s="74" t="s">
        <v>18</v>
      </c>
      <c r="D94" s="5" t="s">
        <v>1</v>
      </c>
      <c r="E94" s="72">
        <v>240</v>
      </c>
      <c r="F94" s="56"/>
      <c r="G94" s="77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  <c r="HW94" s="56"/>
      <c r="HX94" s="56"/>
      <c r="HY94" s="56"/>
      <c r="HZ94" s="56"/>
      <c r="IA94" s="56"/>
      <c r="IB94" s="56"/>
      <c r="IC94" s="56"/>
      <c r="ID94" s="56"/>
      <c r="IE94" s="56"/>
      <c r="IF94" s="56"/>
      <c r="IG94" s="56"/>
      <c r="IH94" s="56"/>
      <c r="II94" s="56"/>
      <c r="IJ94" s="56"/>
      <c r="IK94" s="56"/>
      <c r="IL94" s="56"/>
      <c r="IM94" s="56"/>
      <c r="IN94" s="56"/>
      <c r="IO94" s="56"/>
      <c r="IP94" s="56"/>
      <c r="IQ94" s="56"/>
      <c r="IR94" s="56"/>
      <c r="IS94" s="56"/>
      <c r="IT94" s="56"/>
      <c r="IU94" s="56"/>
      <c r="IV94" s="56"/>
    </row>
    <row r="95" spans="1:256" s="59" customFormat="1" ht="13.5" customHeight="1">
      <c r="A95" s="5"/>
      <c r="B95" s="71" t="s">
        <v>114</v>
      </c>
      <c r="C95" s="74" t="s">
        <v>102</v>
      </c>
      <c r="D95" s="5" t="s">
        <v>1</v>
      </c>
      <c r="E95" s="72">
        <v>1035</v>
      </c>
      <c r="F95" s="56"/>
      <c r="G95" s="77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  <c r="HW95" s="56"/>
      <c r="HX95" s="56"/>
      <c r="HY95" s="56"/>
      <c r="HZ95" s="56"/>
      <c r="IA95" s="56"/>
      <c r="IB95" s="56"/>
      <c r="IC95" s="56"/>
      <c r="ID95" s="56"/>
      <c r="IE95" s="56"/>
      <c r="IF95" s="56"/>
      <c r="IG95" s="56"/>
      <c r="IH95" s="56"/>
      <c r="II95" s="56"/>
      <c r="IJ95" s="56"/>
      <c r="IK95" s="56"/>
      <c r="IL95" s="56"/>
      <c r="IM95" s="56"/>
      <c r="IN95" s="56"/>
      <c r="IO95" s="56"/>
      <c r="IP95" s="56"/>
      <c r="IQ95" s="56"/>
      <c r="IR95" s="56"/>
      <c r="IS95" s="56"/>
      <c r="IT95" s="56"/>
      <c r="IU95" s="56"/>
      <c r="IV95" s="56"/>
    </row>
    <row r="96" spans="1:256" s="59" customFormat="1" ht="13.5" customHeight="1">
      <c r="A96" s="5"/>
      <c r="B96" s="71"/>
      <c r="C96" s="74"/>
      <c r="D96" s="5"/>
      <c r="E96" s="72"/>
      <c r="F96" s="56"/>
      <c r="G96" s="77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6"/>
      <c r="II96" s="56"/>
      <c r="IJ96" s="56"/>
      <c r="IK96" s="56"/>
      <c r="IL96" s="56"/>
      <c r="IM96" s="56"/>
      <c r="IN96" s="56"/>
      <c r="IO96" s="56"/>
      <c r="IP96" s="56"/>
      <c r="IQ96" s="56"/>
      <c r="IR96" s="56"/>
      <c r="IS96" s="56"/>
      <c r="IT96" s="56"/>
      <c r="IU96" s="56"/>
      <c r="IV96" s="56"/>
    </row>
    <row r="97" spans="1:256" s="59" customFormat="1" ht="13.5" customHeight="1">
      <c r="A97" s="5"/>
      <c r="B97" s="71"/>
      <c r="C97" s="74"/>
      <c r="D97" s="5"/>
      <c r="E97" s="72"/>
      <c r="F97" s="56"/>
      <c r="G97" s="77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  <c r="IK97" s="56"/>
      <c r="IL97" s="56"/>
      <c r="IM97" s="56"/>
      <c r="IN97" s="56"/>
      <c r="IO97" s="56"/>
      <c r="IP97" s="56"/>
      <c r="IQ97" s="56"/>
      <c r="IR97" s="56"/>
      <c r="IS97" s="56"/>
      <c r="IT97" s="56"/>
      <c r="IU97" s="56"/>
      <c r="IV97" s="56"/>
    </row>
    <row r="98" spans="1:256" s="59" customFormat="1" ht="13.5" customHeight="1">
      <c r="A98" s="8" t="s">
        <v>0</v>
      </c>
      <c r="B98" s="73">
        <v>852</v>
      </c>
      <c r="C98" s="62" t="s">
        <v>103</v>
      </c>
      <c r="D98" s="8" t="s">
        <v>1</v>
      </c>
      <c r="E98" s="63">
        <f>E99+E102</f>
        <v>120500</v>
      </c>
      <c r="F98" s="56"/>
      <c r="G98" s="77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56"/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6"/>
      <c r="II98" s="56"/>
      <c r="IJ98" s="56"/>
      <c r="IK98" s="56"/>
      <c r="IL98" s="56"/>
      <c r="IM98" s="56"/>
      <c r="IN98" s="56"/>
      <c r="IO98" s="56"/>
      <c r="IP98" s="56"/>
      <c r="IQ98" s="56"/>
      <c r="IR98" s="56"/>
      <c r="IS98" s="56"/>
      <c r="IT98" s="56"/>
      <c r="IU98" s="56"/>
      <c r="IV98" s="56"/>
    </row>
    <row r="99" spans="1:256" s="59" customFormat="1" ht="13.5" customHeight="1">
      <c r="A99" s="64" t="s">
        <v>2</v>
      </c>
      <c r="B99" s="65">
        <v>85201</v>
      </c>
      <c r="C99" s="66" t="s">
        <v>106</v>
      </c>
      <c r="D99" s="64" t="s">
        <v>1</v>
      </c>
      <c r="E99" s="67">
        <f>SUM(E100:E100)</f>
        <v>500</v>
      </c>
      <c r="F99" s="56"/>
      <c r="G99" s="77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56"/>
      <c r="HX99" s="56"/>
      <c r="HY99" s="56"/>
      <c r="HZ99" s="56"/>
      <c r="IA99" s="56"/>
      <c r="IB99" s="56"/>
      <c r="IC99" s="56"/>
      <c r="ID99" s="56"/>
      <c r="IE99" s="56"/>
      <c r="IF99" s="56"/>
      <c r="IG99" s="56"/>
      <c r="IH99" s="56"/>
      <c r="II99" s="56"/>
      <c r="IJ99" s="56"/>
      <c r="IK99" s="56"/>
      <c r="IL99" s="56"/>
      <c r="IM99" s="56"/>
      <c r="IN99" s="56"/>
      <c r="IO99" s="56"/>
      <c r="IP99" s="56"/>
      <c r="IQ99" s="56"/>
      <c r="IR99" s="56"/>
      <c r="IS99" s="56"/>
      <c r="IT99" s="56"/>
      <c r="IU99" s="56"/>
      <c r="IV99" s="56"/>
    </row>
    <row r="100" spans="1:256" s="59" customFormat="1" ht="13.5" customHeight="1">
      <c r="A100" s="5" t="s">
        <v>3</v>
      </c>
      <c r="B100" s="68" t="s">
        <v>94</v>
      </c>
      <c r="C100" s="47" t="s">
        <v>101</v>
      </c>
      <c r="D100" s="5" t="s">
        <v>1</v>
      </c>
      <c r="E100" s="72">
        <v>500</v>
      </c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6"/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  <c r="HQ100" s="56"/>
      <c r="HR100" s="56"/>
      <c r="HS100" s="56"/>
      <c r="HT100" s="56"/>
      <c r="HU100" s="56"/>
      <c r="HV100" s="56"/>
      <c r="HW100" s="56"/>
      <c r="HX100" s="56"/>
      <c r="HY100" s="56"/>
      <c r="HZ100" s="56"/>
      <c r="IA100" s="56"/>
      <c r="IB100" s="56"/>
      <c r="IC100" s="56"/>
      <c r="ID100" s="56"/>
      <c r="IE100" s="56"/>
      <c r="IF100" s="56"/>
      <c r="IG100" s="56"/>
      <c r="IH100" s="56"/>
      <c r="II100" s="56"/>
      <c r="IJ100" s="56"/>
      <c r="IK100" s="56"/>
      <c r="IL100" s="56"/>
      <c r="IM100" s="56"/>
      <c r="IN100" s="56"/>
      <c r="IO100" s="56"/>
      <c r="IP100" s="56"/>
      <c r="IQ100" s="56"/>
      <c r="IR100" s="56"/>
      <c r="IS100" s="56"/>
      <c r="IT100" s="56"/>
      <c r="IU100" s="56"/>
      <c r="IV100" s="56"/>
    </row>
    <row r="101" spans="1:256" s="59" customFormat="1" ht="13.5" customHeight="1">
      <c r="A101" s="5"/>
      <c r="B101" s="68"/>
      <c r="C101" s="47"/>
      <c r="D101" s="5"/>
      <c r="E101" s="72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  <c r="HQ101" s="56"/>
      <c r="HR101" s="56"/>
      <c r="HS101" s="56"/>
      <c r="HT101" s="56"/>
      <c r="HU101" s="56"/>
      <c r="HV101" s="56"/>
      <c r="HW101" s="56"/>
      <c r="HX101" s="56"/>
      <c r="HY101" s="56"/>
      <c r="HZ101" s="56"/>
      <c r="IA101" s="56"/>
      <c r="IB101" s="56"/>
      <c r="IC101" s="56"/>
      <c r="ID101" s="56"/>
      <c r="IE101" s="56"/>
      <c r="IF101" s="56"/>
      <c r="IG101" s="56"/>
      <c r="IH101" s="56"/>
      <c r="II101" s="56"/>
      <c r="IJ101" s="56"/>
      <c r="IK101" s="56"/>
      <c r="IL101" s="56"/>
      <c r="IM101" s="56"/>
      <c r="IN101" s="56"/>
      <c r="IO101" s="56"/>
      <c r="IP101" s="56"/>
      <c r="IQ101" s="56"/>
      <c r="IR101" s="56"/>
      <c r="IS101" s="56"/>
      <c r="IT101" s="56"/>
      <c r="IU101" s="56"/>
      <c r="IV101" s="56"/>
    </row>
    <row r="102" spans="1:256" s="59" customFormat="1" ht="13.5" customHeight="1">
      <c r="A102" s="64" t="s">
        <v>2</v>
      </c>
      <c r="B102" s="65">
        <v>85204</v>
      </c>
      <c r="C102" s="66" t="s">
        <v>138</v>
      </c>
      <c r="D102" s="64" t="s">
        <v>1</v>
      </c>
      <c r="E102" s="67">
        <v>120000</v>
      </c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  <c r="HQ102" s="56"/>
      <c r="HR102" s="56"/>
      <c r="HS102" s="56"/>
      <c r="HT102" s="56"/>
      <c r="HU102" s="56"/>
      <c r="HV102" s="56"/>
      <c r="HW102" s="56"/>
      <c r="HX102" s="56"/>
      <c r="HY102" s="56"/>
      <c r="HZ102" s="56"/>
      <c r="IA102" s="56"/>
      <c r="IB102" s="56"/>
      <c r="IC102" s="56"/>
      <c r="ID102" s="56"/>
      <c r="IE102" s="56"/>
      <c r="IF102" s="56"/>
      <c r="IG102" s="56"/>
      <c r="IH102" s="56"/>
      <c r="II102" s="56"/>
      <c r="IJ102" s="56"/>
      <c r="IK102" s="56"/>
      <c r="IL102" s="56"/>
      <c r="IM102" s="56"/>
      <c r="IN102" s="56"/>
      <c r="IO102" s="56"/>
      <c r="IP102" s="56"/>
      <c r="IQ102" s="56"/>
      <c r="IR102" s="56"/>
      <c r="IS102" s="56"/>
      <c r="IT102" s="56"/>
      <c r="IU102" s="56"/>
      <c r="IV102" s="56"/>
    </row>
    <row r="103" spans="1:256" s="59" customFormat="1" ht="13.5" customHeight="1">
      <c r="A103" s="5" t="s">
        <v>3</v>
      </c>
      <c r="B103" s="68" t="s">
        <v>139</v>
      </c>
      <c r="C103" s="47" t="s">
        <v>143</v>
      </c>
      <c r="D103" s="5" t="s">
        <v>1</v>
      </c>
      <c r="E103" s="72">
        <v>120000</v>
      </c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  <c r="HK103" s="56"/>
      <c r="HL103" s="56"/>
      <c r="HM103" s="56"/>
      <c r="HN103" s="56"/>
      <c r="HO103" s="56"/>
      <c r="HP103" s="56"/>
      <c r="HQ103" s="56"/>
      <c r="HR103" s="56"/>
      <c r="HS103" s="56"/>
      <c r="HT103" s="56"/>
      <c r="HU103" s="56"/>
      <c r="HV103" s="56"/>
      <c r="HW103" s="56"/>
      <c r="HX103" s="56"/>
      <c r="HY103" s="56"/>
      <c r="HZ103" s="56"/>
      <c r="IA103" s="56"/>
      <c r="IB103" s="56"/>
      <c r="IC103" s="56"/>
      <c r="ID103" s="56"/>
      <c r="IE103" s="56"/>
      <c r="IF103" s="56"/>
      <c r="IG103" s="56"/>
      <c r="IH103" s="56"/>
      <c r="II103" s="56"/>
      <c r="IJ103" s="56"/>
      <c r="IK103" s="56"/>
      <c r="IL103" s="56"/>
      <c r="IM103" s="56"/>
      <c r="IN103" s="56"/>
      <c r="IO103" s="56"/>
      <c r="IP103" s="56"/>
      <c r="IQ103" s="56"/>
      <c r="IR103" s="56"/>
      <c r="IS103" s="56"/>
      <c r="IT103" s="56"/>
      <c r="IU103" s="56"/>
      <c r="IV103" s="56"/>
    </row>
    <row r="104" spans="1:256" s="59" customFormat="1" ht="13.5" customHeight="1">
      <c r="A104" s="5"/>
      <c r="B104" s="68"/>
      <c r="C104" s="47" t="s">
        <v>173</v>
      </c>
      <c r="D104" s="5"/>
      <c r="E104" s="72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6"/>
      <c r="HF104" s="56"/>
      <c r="HG104" s="56"/>
      <c r="HH104" s="56"/>
      <c r="HI104" s="56"/>
      <c r="HJ104" s="56"/>
      <c r="HK104" s="56"/>
      <c r="HL104" s="56"/>
      <c r="HM104" s="56"/>
      <c r="HN104" s="56"/>
      <c r="HO104" s="56"/>
      <c r="HP104" s="56"/>
      <c r="HQ104" s="56"/>
      <c r="HR104" s="56"/>
      <c r="HS104" s="56"/>
      <c r="HT104" s="56"/>
      <c r="HU104" s="56"/>
      <c r="HV104" s="56"/>
      <c r="HW104" s="56"/>
      <c r="HX104" s="56"/>
      <c r="HY104" s="56"/>
      <c r="HZ104" s="56"/>
      <c r="IA104" s="56"/>
      <c r="IB104" s="56"/>
      <c r="IC104" s="56"/>
      <c r="ID104" s="56"/>
      <c r="IE104" s="56"/>
      <c r="IF104" s="56"/>
      <c r="IG104" s="56"/>
      <c r="IH104" s="56"/>
      <c r="II104" s="56"/>
      <c r="IJ104" s="56"/>
      <c r="IK104" s="56"/>
      <c r="IL104" s="56"/>
      <c r="IM104" s="56"/>
      <c r="IN104" s="56"/>
      <c r="IO104" s="56"/>
      <c r="IP104" s="56"/>
      <c r="IQ104" s="56"/>
      <c r="IR104" s="56"/>
      <c r="IS104" s="56"/>
      <c r="IT104" s="56"/>
      <c r="IU104" s="56"/>
      <c r="IV104" s="56"/>
    </row>
    <row r="105" spans="1:256" s="59" customFormat="1" ht="13.5" customHeight="1">
      <c r="A105" s="5"/>
      <c r="B105" s="68"/>
      <c r="C105" s="47" t="s">
        <v>141</v>
      </c>
      <c r="D105" s="5"/>
      <c r="E105" s="72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56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  <c r="GF105" s="56"/>
      <c r="GG105" s="56"/>
      <c r="GH105" s="56"/>
      <c r="GI105" s="56"/>
      <c r="GJ105" s="56"/>
      <c r="GK105" s="56"/>
      <c r="GL105" s="56"/>
      <c r="GM105" s="56"/>
      <c r="GN105" s="56"/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/>
      <c r="HC105" s="56"/>
      <c r="HD105" s="56"/>
      <c r="HE105" s="56"/>
      <c r="HF105" s="56"/>
      <c r="HG105" s="56"/>
      <c r="HH105" s="56"/>
      <c r="HI105" s="56"/>
      <c r="HJ105" s="56"/>
      <c r="HK105" s="56"/>
      <c r="HL105" s="56"/>
      <c r="HM105" s="56"/>
      <c r="HN105" s="56"/>
      <c r="HO105" s="56"/>
      <c r="HP105" s="56"/>
      <c r="HQ105" s="56"/>
      <c r="HR105" s="56"/>
      <c r="HS105" s="56"/>
      <c r="HT105" s="56"/>
      <c r="HU105" s="56"/>
      <c r="HV105" s="56"/>
      <c r="HW105" s="56"/>
      <c r="HX105" s="56"/>
      <c r="HY105" s="56"/>
      <c r="HZ105" s="56"/>
      <c r="IA105" s="56"/>
      <c r="IB105" s="56"/>
      <c r="IC105" s="56"/>
      <c r="ID105" s="56"/>
      <c r="IE105" s="56"/>
      <c r="IF105" s="56"/>
      <c r="IG105" s="56"/>
      <c r="IH105" s="56"/>
      <c r="II105" s="56"/>
      <c r="IJ105" s="56"/>
      <c r="IK105" s="56"/>
      <c r="IL105" s="56"/>
      <c r="IM105" s="56"/>
      <c r="IN105" s="56"/>
      <c r="IO105" s="56"/>
      <c r="IP105" s="56"/>
      <c r="IQ105" s="56"/>
      <c r="IR105" s="56"/>
      <c r="IS105" s="56"/>
      <c r="IT105" s="56"/>
      <c r="IU105" s="56"/>
      <c r="IV105" s="56"/>
    </row>
    <row r="106" spans="1:256" s="59" customFormat="1" ht="13.5" customHeight="1">
      <c r="A106" s="5"/>
      <c r="B106" s="68"/>
      <c r="C106" s="47"/>
      <c r="D106" s="5"/>
      <c r="E106" s="72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  <c r="HF106" s="56"/>
      <c r="HG106" s="56"/>
      <c r="HH106" s="56"/>
      <c r="HI106" s="56"/>
      <c r="HJ106" s="56"/>
      <c r="HK106" s="56"/>
      <c r="HL106" s="56"/>
      <c r="HM106" s="56"/>
      <c r="HN106" s="56"/>
      <c r="HO106" s="56"/>
      <c r="HP106" s="56"/>
      <c r="HQ106" s="56"/>
      <c r="HR106" s="56"/>
      <c r="HS106" s="56"/>
      <c r="HT106" s="56"/>
      <c r="HU106" s="56"/>
      <c r="HV106" s="56"/>
      <c r="HW106" s="56"/>
      <c r="HX106" s="56"/>
      <c r="HY106" s="56"/>
      <c r="HZ106" s="56"/>
      <c r="IA106" s="56"/>
      <c r="IB106" s="56"/>
      <c r="IC106" s="56"/>
      <c r="ID106" s="56"/>
      <c r="IE106" s="56"/>
      <c r="IF106" s="56"/>
      <c r="IG106" s="56"/>
      <c r="IH106" s="56"/>
      <c r="II106" s="56"/>
      <c r="IJ106" s="56"/>
      <c r="IK106" s="56"/>
      <c r="IL106" s="56"/>
      <c r="IM106" s="56"/>
      <c r="IN106" s="56"/>
      <c r="IO106" s="56"/>
      <c r="IP106" s="56"/>
      <c r="IQ106" s="56"/>
      <c r="IR106" s="56"/>
      <c r="IS106" s="56"/>
      <c r="IT106" s="56"/>
      <c r="IU106" s="56"/>
      <c r="IV106" s="56"/>
    </row>
    <row r="107" spans="1:256" s="59" customFormat="1" ht="13.5" customHeight="1">
      <c r="A107" s="8" t="s">
        <v>0</v>
      </c>
      <c r="B107" s="73">
        <v>853</v>
      </c>
      <c r="C107" s="62" t="s">
        <v>99</v>
      </c>
      <c r="D107" s="8" t="s">
        <v>1</v>
      </c>
      <c r="E107" s="63">
        <f>E108+E113</f>
        <v>40397</v>
      </c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56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  <c r="HF107" s="56"/>
      <c r="HG107" s="56"/>
      <c r="HH107" s="56"/>
      <c r="HI107" s="56"/>
      <c r="HJ107" s="56"/>
      <c r="HK107" s="56"/>
      <c r="HL107" s="56"/>
      <c r="HM107" s="56"/>
      <c r="HN107" s="56"/>
      <c r="HO107" s="56"/>
      <c r="HP107" s="56"/>
      <c r="HQ107" s="56"/>
      <c r="HR107" s="56"/>
      <c r="HS107" s="56"/>
      <c r="HT107" s="56"/>
      <c r="HU107" s="56"/>
      <c r="HV107" s="56"/>
      <c r="HW107" s="56"/>
      <c r="HX107" s="56"/>
      <c r="HY107" s="56"/>
      <c r="HZ107" s="56"/>
      <c r="IA107" s="56"/>
      <c r="IB107" s="56"/>
      <c r="IC107" s="56"/>
      <c r="ID107" s="56"/>
      <c r="IE107" s="56"/>
      <c r="IF107" s="56"/>
      <c r="IG107" s="56"/>
      <c r="IH107" s="56"/>
      <c r="II107" s="56"/>
      <c r="IJ107" s="56"/>
      <c r="IK107" s="56"/>
      <c r="IL107" s="56"/>
      <c r="IM107" s="56"/>
      <c r="IN107" s="56"/>
      <c r="IO107" s="56"/>
      <c r="IP107" s="56"/>
      <c r="IQ107" s="56"/>
      <c r="IR107" s="56"/>
      <c r="IS107" s="56"/>
      <c r="IT107" s="56"/>
      <c r="IU107" s="56"/>
      <c r="IV107" s="56"/>
    </row>
    <row r="108" spans="1:256" s="59" customFormat="1" ht="13.5" customHeight="1">
      <c r="A108" s="64" t="s">
        <v>2</v>
      </c>
      <c r="B108" s="65">
        <v>85321</v>
      </c>
      <c r="C108" s="66" t="s">
        <v>104</v>
      </c>
      <c r="D108" s="64" t="s">
        <v>1</v>
      </c>
      <c r="E108" s="67">
        <f>SUM(E109:E111)</f>
        <v>36000</v>
      </c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56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  <c r="HF108" s="56"/>
      <c r="HG108" s="56"/>
      <c r="HH108" s="56"/>
      <c r="HI108" s="56"/>
      <c r="HJ108" s="56"/>
      <c r="HK108" s="56"/>
      <c r="HL108" s="56"/>
      <c r="HM108" s="56"/>
      <c r="HN108" s="56"/>
      <c r="HO108" s="56"/>
      <c r="HP108" s="56"/>
      <c r="HQ108" s="56"/>
      <c r="HR108" s="56"/>
      <c r="HS108" s="56"/>
      <c r="HT108" s="56"/>
      <c r="HU108" s="56"/>
      <c r="HV108" s="56"/>
      <c r="HW108" s="56"/>
      <c r="HX108" s="56"/>
      <c r="HY108" s="56"/>
      <c r="HZ108" s="56"/>
      <c r="IA108" s="56"/>
      <c r="IB108" s="56"/>
      <c r="IC108" s="56"/>
      <c r="ID108" s="56"/>
      <c r="IE108" s="56"/>
      <c r="IF108" s="56"/>
      <c r="IG108" s="56"/>
      <c r="IH108" s="56"/>
      <c r="II108" s="56"/>
      <c r="IJ108" s="56"/>
      <c r="IK108" s="56"/>
      <c r="IL108" s="56"/>
      <c r="IM108" s="56"/>
      <c r="IN108" s="56"/>
      <c r="IO108" s="56"/>
      <c r="IP108" s="56"/>
      <c r="IQ108" s="56"/>
      <c r="IR108" s="56"/>
      <c r="IS108" s="56"/>
      <c r="IT108" s="56"/>
      <c r="IU108" s="56"/>
      <c r="IV108" s="56"/>
    </row>
    <row r="109" spans="1:256" s="59" customFormat="1" ht="13.5" customHeight="1">
      <c r="A109" s="5" t="s">
        <v>3</v>
      </c>
      <c r="B109" s="68" t="s">
        <v>93</v>
      </c>
      <c r="C109" s="74" t="s">
        <v>18</v>
      </c>
      <c r="D109" s="5" t="s">
        <v>1</v>
      </c>
      <c r="E109" s="72">
        <v>12000</v>
      </c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56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/>
      <c r="HC109" s="56"/>
      <c r="HD109" s="56"/>
      <c r="HE109" s="56"/>
      <c r="HF109" s="56"/>
      <c r="HG109" s="56"/>
      <c r="HH109" s="56"/>
      <c r="HI109" s="56"/>
      <c r="HJ109" s="56"/>
      <c r="HK109" s="56"/>
      <c r="HL109" s="56"/>
      <c r="HM109" s="56"/>
      <c r="HN109" s="56"/>
      <c r="HO109" s="56"/>
      <c r="HP109" s="56"/>
      <c r="HQ109" s="56"/>
      <c r="HR109" s="56"/>
      <c r="HS109" s="56"/>
      <c r="HT109" s="56"/>
      <c r="HU109" s="56"/>
      <c r="HV109" s="56"/>
      <c r="HW109" s="56"/>
      <c r="HX109" s="56"/>
      <c r="HY109" s="56"/>
      <c r="HZ109" s="56"/>
      <c r="IA109" s="56"/>
      <c r="IB109" s="56"/>
      <c r="IC109" s="56"/>
      <c r="ID109" s="56"/>
      <c r="IE109" s="56"/>
      <c r="IF109" s="56"/>
      <c r="IG109" s="56"/>
      <c r="IH109" s="56"/>
      <c r="II109" s="56"/>
      <c r="IJ109" s="56"/>
      <c r="IK109" s="56"/>
      <c r="IL109" s="56"/>
      <c r="IM109" s="56"/>
      <c r="IN109" s="56"/>
      <c r="IO109" s="56"/>
      <c r="IP109" s="56"/>
      <c r="IQ109" s="56"/>
      <c r="IR109" s="56"/>
      <c r="IS109" s="56"/>
      <c r="IT109" s="56"/>
      <c r="IU109" s="56"/>
      <c r="IV109" s="56"/>
    </row>
    <row r="110" spans="1:256" s="59" customFormat="1" ht="13.5" customHeight="1">
      <c r="A110" s="5"/>
      <c r="B110" s="68" t="s">
        <v>114</v>
      </c>
      <c r="C110" s="74" t="s">
        <v>102</v>
      </c>
      <c r="D110" s="5" t="s">
        <v>1</v>
      </c>
      <c r="E110" s="72">
        <v>4000</v>
      </c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  <c r="HF110" s="56"/>
      <c r="HG110" s="56"/>
      <c r="HH110" s="56"/>
      <c r="HI110" s="56"/>
      <c r="HJ110" s="56"/>
      <c r="HK110" s="56"/>
      <c r="HL110" s="56"/>
      <c r="HM110" s="56"/>
      <c r="HN110" s="56"/>
      <c r="HO110" s="56"/>
      <c r="HP110" s="56"/>
      <c r="HQ110" s="56"/>
      <c r="HR110" s="56"/>
      <c r="HS110" s="56"/>
      <c r="HT110" s="56"/>
      <c r="HU110" s="56"/>
      <c r="HV110" s="56"/>
      <c r="HW110" s="56"/>
      <c r="HX110" s="56"/>
      <c r="HY110" s="56"/>
      <c r="HZ110" s="56"/>
      <c r="IA110" s="56"/>
      <c r="IB110" s="56"/>
      <c r="IC110" s="56"/>
      <c r="ID110" s="56"/>
      <c r="IE110" s="56"/>
      <c r="IF110" s="56"/>
      <c r="IG110" s="56"/>
      <c r="IH110" s="56"/>
      <c r="II110" s="56"/>
      <c r="IJ110" s="56"/>
      <c r="IK110" s="56"/>
      <c r="IL110" s="56"/>
      <c r="IM110" s="56"/>
      <c r="IN110" s="56"/>
      <c r="IO110" s="56"/>
      <c r="IP110" s="56"/>
      <c r="IQ110" s="56"/>
      <c r="IR110" s="56"/>
      <c r="IS110" s="56"/>
      <c r="IT110" s="56"/>
      <c r="IU110" s="56"/>
      <c r="IV110" s="56"/>
    </row>
    <row r="111" spans="1:256" ht="13.5" customHeight="1">
      <c r="A111" s="5"/>
      <c r="B111" s="68" t="s">
        <v>115</v>
      </c>
      <c r="C111" s="47" t="s">
        <v>116</v>
      </c>
      <c r="D111" s="5" t="s">
        <v>1</v>
      </c>
      <c r="E111" s="72">
        <v>20000</v>
      </c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  <c r="FO111" s="78"/>
      <c r="FP111" s="78"/>
      <c r="FQ111" s="78"/>
      <c r="FR111" s="78"/>
      <c r="FS111" s="78"/>
      <c r="FT111" s="78"/>
      <c r="FU111" s="78"/>
      <c r="FV111" s="78"/>
      <c r="FW111" s="78"/>
      <c r="FX111" s="78"/>
      <c r="FY111" s="78"/>
      <c r="FZ111" s="78"/>
      <c r="GA111" s="78"/>
      <c r="GB111" s="78"/>
      <c r="GC111" s="78"/>
      <c r="GD111" s="78"/>
      <c r="GE111" s="78"/>
      <c r="GF111" s="78"/>
      <c r="GG111" s="78"/>
      <c r="GH111" s="78"/>
      <c r="GI111" s="78"/>
      <c r="GJ111" s="78"/>
      <c r="GK111" s="78"/>
      <c r="GL111" s="78"/>
      <c r="GM111" s="78"/>
      <c r="GN111" s="78"/>
      <c r="GO111" s="78"/>
      <c r="GP111" s="78"/>
      <c r="GQ111" s="78"/>
      <c r="GR111" s="78"/>
      <c r="GS111" s="78"/>
      <c r="GT111" s="78"/>
      <c r="GU111" s="78"/>
      <c r="GV111" s="78"/>
      <c r="GW111" s="78"/>
      <c r="GX111" s="78"/>
      <c r="GY111" s="78"/>
      <c r="GZ111" s="78"/>
      <c r="HA111" s="78"/>
      <c r="HB111" s="78"/>
      <c r="HC111" s="78"/>
      <c r="HD111" s="78"/>
      <c r="HE111" s="78"/>
      <c r="HF111" s="78"/>
      <c r="HG111" s="78"/>
      <c r="HH111" s="78"/>
      <c r="HI111" s="78"/>
      <c r="HJ111" s="78"/>
      <c r="HK111" s="78"/>
      <c r="HL111" s="78"/>
      <c r="HM111" s="78"/>
      <c r="HN111" s="78"/>
      <c r="HO111" s="78"/>
      <c r="HP111" s="78"/>
      <c r="HQ111" s="78"/>
      <c r="HR111" s="78"/>
      <c r="HS111" s="78"/>
      <c r="HT111" s="78"/>
      <c r="HU111" s="78"/>
      <c r="HV111" s="78"/>
      <c r="HW111" s="78"/>
      <c r="HX111" s="78"/>
      <c r="HY111" s="78"/>
      <c r="HZ111" s="78"/>
      <c r="IA111" s="78"/>
      <c r="IB111" s="78"/>
      <c r="IC111" s="78"/>
      <c r="ID111" s="78"/>
      <c r="IE111" s="78"/>
      <c r="IF111" s="78"/>
      <c r="IG111" s="78"/>
      <c r="IH111" s="78"/>
      <c r="II111" s="78"/>
      <c r="IJ111" s="78"/>
      <c r="IK111" s="78"/>
      <c r="IL111" s="78"/>
      <c r="IM111" s="78"/>
      <c r="IN111" s="78"/>
      <c r="IO111" s="78"/>
      <c r="IP111" s="78"/>
      <c r="IQ111" s="78"/>
      <c r="IR111" s="78"/>
      <c r="IS111" s="78"/>
      <c r="IT111" s="78"/>
      <c r="IU111" s="78"/>
      <c r="IV111" s="78"/>
    </row>
    <row r="112" spans="1:256" ht="13.5" customHeight="1">
      <c r="A112" s="5"/>
      <c r="B112" s="68"/>
      <c r="C112" s="47"/>
      <c r="D112" s="5"/>
      <c r="E112" s="72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  <c r="FO112" s="78"/>
      <c r="FP112" s="78"/>
      <c r="FQ112" s="78"/>
      <c r="FR112" s="78"/>
      <c r="FS112" s="78"/>
      <c r="FT112" s="78"/>
      <c r="FU112" s="78"/>
      <c r="FV112" s="78"/>
      <c r="FW112" s="78"/>
      <c r="FX112" s="78"/>
      <c r="FY112" s="78"/>
      <c r="FZ112" s="78"/>
      <c r="GA112" s="78"/>
      <c r="GB112" s="78"/>
      <c r="GC112" s="78"/>
      <c r="GD112" s="78"/>
      <c r="GE112" s="78"/>
      <c r="GF112" s="78"/>
      <c r="GG112" s="78"/>
      <c r="GH112" s="78"/>
      <c r="GI112" s="78"/>
      <c r="GJ112" s="78"/>
      <c r="GK112" s="78"/>
      <c r="GL112" s="78"/>
      <c r="GM112" s="78"/>
      <c r="GN112" s="78"/>
      <c r="GO112" s="78"/>
      <c r="GP112" s="78"/>
      <c r="GQ112" s="78"/>
      <c r="GR112" s="78"/>
      <c r="GS112" s="78"/>
      <c r="GT112" s="78"/>
      <c r="GU112" s="78"/>
      <c r="GV112" s="78"/>
      <c r="GW112" s="78"/>
      <c r="GX112" s="78"/>
      <c r="GY112" s="78"/>
      <c r="GZ112" s="78"/>
      <c r="HA112" s="78"/>
      <c r="HB112" s="78"/>
      <c r="HC112" s="78"/>
      <c r="HD112" s="78"/>
      <c r="HE112" s="78"/>
      <c r="HF112" s="78"/>
      <c r="HG112" s="78"/>
      <c r="HH112" s="78"/>
      <c r="HI112" s="78"/>
      <c r="HJ112" s="78"/>
      <c r="HK112" s="78"/>
      <c r="HL112" s="78"/>
      <c r="HM112" s="78"/>
      <c r="HN112" s="78"/>
      <c r="HO112" s="78"/>
      <c r="HP112" s="78"/>
      <c r="HQ112" s="78"/>
      <c r="HR112" s="78"/>
      <c r="HS112" s="78"/>
      <c r="HT112" s="78"/>
      <c r="HU112" s="78"/>
      <c r="HV112" s="78"/>
      <c r="HW112" s="78"/>
      <c r="HX112" s="78"/>
      <c r="HY112" s="78"/>
      <c r="HZ112" s="78"/>
      <c r="IA112" s="78"/>
      <c r="IB112" s="78"/>
      <c r="IC112" s="78"/>
      <c r="ID112" s="78"/>
      <c r="IE112" s="78"/>
      <c r="IF112" s="78"/>
      <c r="IG112" s="78"/>
      <c r="IH112" s="78"/>
      <c r="II112" s="78"/>
      <c r="IJ112" s="78"/>
      <c r="IK112" s="78"/>
      <c r="IL112" s="78"/>
      <c r="IM112" s="78"/>
      <c r="IN112" s="78"/>
      <c r="IO112" s="78"/>
      <c r="IP112" s="78"/>
      <c r="IQ112" s="78"/>
      <c r="IR112" s="78"/>
      <c r="IS112" s="78"/>
      <c r="IT112" s="78"/>
      <c r="IU112" s="78"/>
      <c r="IV112" s="78"/>
    </row>
    <row r="113" spans="1:256" ht="13.5" customHeight="1">
      <c r="A113" s="64" t="s">
        <v>2</v>
      </c>
      <c r="B113" s="65">
        <v>85333</v>
      </c>
      <c r="C113" s="66" t="s">
        <v>100</v>
      </c>
      <c r="D113" s="64" t="s">
        <v>1</v>
      </c>
      <c r="E113" s="67">
        <f>SUM(E114:E115)</f>
        <v>4397</v>
      </c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  <c r="FO113" s="78"/>
      <c r="FP113" s="78"/>
      <c r="FQ113" s="78"/>
      <c r="FR113" s="78"/>
      <c r="FS113" s="78"/>
      <c r="FT113" s="78"/>
      <c r="FU113" s="78"/>
      <c r="FV113" s="78"/>
      <c r="FW113" s="78"/>
      <c r="FX113" s="78"/>
      <c r="FY113" s="78"/>
      <c r="FZ113" s="78"/>
      <c r="GA113" s="78"/>
      <c r="GB113" s="78"/>
      <c r="GC113" s="78"/>
      <c r="GD113" s="78"/>
      <c r="GE113" s="78"/>
      <c r="GF113" s="78"/>
      <c r="GG113" s="78"/>
      <c r="GH113" s="78"/>
      <c r="GI113" s="78"/>
      <c r="GJ113" s="78"/>
      <c r="GK113" s="78"/>
      <c r="GL113" s="78"/>
      <c r="GM113" s="78"/>
      <c r="GN113" s="78"/>
      <c r="GO113" s="78"/>
      <c r="GP113" s="78"/>
      <c r="GQ113" s="78"/>
      <c r="GR113" s="78"/>
      <c r="GS113" s="78"/>
      <c r="GT113" s="78"/>
      <c r="GU113" s="78"/>
      <c r="GV113" s="78"/>
      <c r="GW113" s="78"/>
      <c r="GX113" s="78"/>
      <c r="GY113" s="78"/>
      <c r="GZ113" s="78"/>
      <c r="HA113" s="78"/>
      <c r="HB113" s="78"/>
      <c r="HC113" s="78"/>
      <c r="HD113" s="78"/>
      <c r="HE113" s="78"/>
      <c r="HF113" s="78"/>
      <c r="HG113" s="78"/>
      <c r="HH113" s="78"/>
      <c r="HI113" s="78"/>
      <c r="HJ113" s="78"/>
      <c r="HK113" s="78"/>
      <c r="HL113" s="78"/>
      <c r="HM113" s="78"/>
      <c r="HN113" s="78"/>
      <c r="HO113" s="78"/>
      <c r="HP113" s="78"/>
      <c r="HQ113" s="78"/>
      <c r="HR113" s="78"/>
      <c r="HS113" s="78"/>
      <c r="HT113" s="78"/>
      <c r="HU113" s="78"/>
      <c r="HV113" s="78"/>
      <c r="HW113" s="78"/>
      <c r="HX113" s="78"/>
      <c r="HY113" s="78"/>
      <c r="HZ113" s="78"/>
      <c r="IA113" s="78"/>
      <c r="IB113" s="78"/>
      <c r="IC113" s="78"/>
      <c r="ID113" s="78"/>
      <c r="IE113" s="78"/>
      <c r="IF113" s="78"/>
      <c r="IG113" s="78"/>
      <c r="IH113" s="78"/>
      <c r="II113" s="78"/>
      <c r="IJ113" s="78"/>
      <c r="IK113" s="78"/>
      <c r="IL113" s="78"/>
      <c r="IM113" s="78"/>
      <c r="IN113" s="78"/>
      <c r="IO113" s="78"/>
      <c r="IP113" s="78"/>
      <c r="IQ113" s="78"/>
      <c r="IR113" s="78"/>
      <c r="IS113" s="78"/>
      <c r="IT113" s="78"/>
      <c r="IU113" s="78"/>
      <c r="IV113" s="78"/>
    </row>
    <row r="114" spans="1:256" ht="13.5" customHeight="1">
      <c r="A114" s="5" t="s">
        <v>3</v>
      </c>
      <c r="B114" s="68" t="s">
        <v>94</v>
      </c>
      <c r="C114" s="47" t="s">
        <v>101</v>
      </c>
      <c r="D114" s="5" t="s">
        <v>1</v>
      </c>
      <c r="E114" s="72">
        <v>2897</v>
      </c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  <c r="GI114" s="78"/>
      <c r="GJ114" s="78"/>
      <c r="GK114" s="78"/>
      <c r="GL114" s="78"/>
      <c r="GM114" s="78"/>
      <c r="GN114" s="78"/>
      <c r="GO114" s="78"/>
      <c r="GP114" s="78"/>
      <c r="GQ114" s="78"/>
      <c r="GR114" s="78"/>
      <c r="GS114" s="78"/>
      <c r="GT114" s="78"/>
      <c r="GU114" s="78"/>
      <c r="GV114" s="78"/>
      <c r="GW114" s="78"/>
      <c r="GX114" s="78"/>
      <c r="GY114" s="78"/>
      <c r="GZ114" s="78"/>
      <c r="HA114" s="78"/>
      <c r="HB114" s="78"/>
      <c r="HC114" s="78"/>
      <c r="HD114" s="78"/>
      <c r="HE114" s="78"/>
      <c r="HF114" s="78"/>
      <c r="HG114" s="78"/>
      <c r="HH114" s="78"/>
      <c r="HI114" s="78"/>
      <c r="HJ114" s="78"/>
      <c r="HK114" s="78"/>
      <c r="HL114" s="78"/>
      <c r="HM114" s="78"/>
      <c r="HN114" s="78"/>
      <c r="HO114" s="78"/>
      <c r="HP114" s="78"/>
      <c r="HQ114" s="78"/>
      <c r="HR114" s="78"/>
      <c r="HS114" s="78"/>
      <c r="HT114" s="78"/>
      <c r="HU114" s="78"/>
      <c r="HV114" s="78"/>
      <c r="HW114" s="78"/>
      <c r="HX114" s="78"/>
      <c r="HY114" s="78"/>
      <c r="HZ114" s="78"/>
      <c r="IA114" s="78"/>
      <c r="IB114" s="78"/>
      <c r="IC114" s="78"/>
      <c r="ID114" s="78"/>
      <c r="IE114" s="78"/>
      <c r="IF114" s="78"/>
      <c r="IG114" s="78"/>
      <c r="IH114" s="78"/>
      <c r="II114" s="78"/>
      <c r="IJ114" s="78"/>
      <c r="IK114" s="78"/>
      <c r="IL114" s="78"/>
      <c r="IM114" s="78"/>
      <c r="IN114" s="78"/>
      <c r="IO114" s="78"/>
      <c r="IP114" s="78"/>
      <c r="IQ114" s="78"/>
      <c r="IR114" s="78"/>
      <c r="IS114" s="78"/>
      <c r="IT114" s="78"/>
      <c r="IU114" s="78"/>
      <c r="IV114" s="78"/>
    </row>
    <row r="115" spans="1:256" ht="13.5" customHeight="1">
      <c r="A115" s="5"/>
      <c r="B115" s="68" t="s">
        <v>114</v>
      </c>
      <c r="C115" s="74" t="s">
        <v>102</v>
      </c>
      <c r="D115" s="5" t="s">
        <v>1</v>
      </c>
      <c r="E115" s="72">
        <v>1500</v>
      </c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  <c r="GF115" s="78"/>
      <c r="GG115" s="78"/>
      <c r="GH115" s="78"/>
      <c r="GI115" s="78"/>
      <c r="GJ115" s="78"/>
      <c r="GK115" s="78"/>
      <c r="GL115" s="78"/>
      <c r="GM115" s="78"/>
      <c r="GN115" s="78"/>
      <c r="GO115" s="78"/>
      <c r="GP115" s="78"/>
      <c r="GQ115" s="78"/>
      <c r="GR115" s="78"/>
      <c r="GS115" s="78"/>
      <c r="GT115" s="78"/>
      <c r="GU115" s="78"/>
      <c r="GV115" s="78"/>
      <c r="GW115" s="78"/>
      <c r="GX115" s="78"/>
      <c r="GY115" s="78"/>
      <c r="GZ115" s="78"/>
      <c r="HA115" s="78"/>
      <c r="HB115" s="78"/>
      <c r="HC115" s="78"/>
      <c r="HD115" s="78"/>
      <c r="HE115" s="78"/>
      <c r="HF115" s="78"/>
      <c r="HG115" s="78"/>
      <c r="HH115" s="78"/>
      <c r="HI115" s="78"/>
      <c r="HJ115" s="78"/>
      <c r="HK115" s="78"/>
      <c r="HL115" s="78"/>
      <c r="HM115" s="78"/>
      <c r="HN115" s="78"/>
      <c r="HO115" s="78"/>
      <c r="HP115" s="78"/>
      <c r="HQ115" s="78"/>
      <c r="HR115" s="78"/>
      <c r="HS115" s="78"/>
      <c r="HT115" s="78"/>
      <c r="HU115" s="78"/>
      <c r="HV115" s="78"/>
      <c r="HW115" s="78"/>
      <c r="HX115" s="78"/>
      <c r="HY115" s="78"/>
      <c r="HZ115" s="78"/>
      <c r="IA115" s="78"/>
      <c r="IB115" s="78"/>
      <c r="IC115" s="78"/>
      <c r="ID115" s="78"/>
      <c r="IE115" s="78"/>
      <c r="IF115" s="78"/>
      <c r="IG115" s="78"/>
      <c r="IH115" s="78"/>
      <c r="II115" s="78"/>
      <c r="IJ115" s="78"/>
      <c r="IK115" s="78"/>
      <c r="IL115" s="78"/>
      <c r="IM115" s="78"/>
      <c r="IN115" s="78"/>
      <c r="IO115" s="78"/>
      <c r="IP115" s="78"/>
      <c r="IQ115" s="78"/>
      <c r="IR115" s="78"/>
      <c r="IS115" s="78"/>
      <c r="IT115" s="78"/>
      <c r="IU115" s="78"/>
      <c r="IV115" s="78"/>
    </row>
    <row r="116" spans="1:256" ht="13.5" customHeight="1">
      <c r="A116" s="5"/>
      <c r="B116" s="5"/>
      <c r="C116" s="47"/>
      <c r="D116" s="5"/>
      <c r="E116" s="46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ht="13.5" customHeight="1">
      <c r="A117" s="115" t="s">
        <v>157</v>
      </c>
      <c r="B117" s="5" t="s">
        <v>154</v>
      </c>
      <c r="C117" s="47"/>
      <c r="D117" s="5"/>
      <c r="E117" s="46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ht="13.5" customHeight="1">
      <c r="A118" s="48"/>
      <c r="B118" s="5" t="s">
        <v>119</v>
      </c>
      <c r="C118" s="47"/>
      <c r="D118" s="5"/>
      <c r="E118" s="46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ht="13.5" customHeight="1">
      <c r="A119" s="48"/>
      <c r="B119" s="5"/>
      <c r="C119" s="47"/>
      <c r="D119" s="5"/>
      <c r="E119" s="46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ht="13.5" customHeight="1">
      <c r="A120" s="115" t="s">
        <v>158</v>
      </c>
      <c r="B120" s="5" t="s">
        <v>145</v>
      </c>
      <c r="C120" s="47"/>
      <c r="D120" s="5"/>
      <c r="E120" s="46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ht="13.5" customHeight="1">
      <c r="A121" s="48"/>
      <c r="B121" s="5" t="s">
        <v>146</v>
      </c>
      <c r="C121" s="47"/>
      <c r="D121" s="5"/>
      <c r="E121" s="46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ht="13.5" customHeight="1">
      <c r="A122" s="5"/>
      <c r="B122" s="5"/>
      <c r="C122" s="47"/>
      <c r="D122" s="5"/>
      <c r="E122" s="46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ht="13.5" customHeight="1">
      <c r="A123" s="115" t="s">
        <v>159</v>
      </c>
      <c r="B123" s="3" t="s">
        <v>155</v>
      </c>
      <c r="C123" s="109"/>
      <c r="D123" s="1"/>
      <c r="E123" s="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ht="13.5" customHeight="1">
      <c r="A124" s="1"/>
      <c r="B124" s="3" t="s">
        <v>156</v>
      </c>
      <c r="C124" s="109"/>
      <c r="D124" s="1"/>
      <c r="E124" s="2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ht="13.5" customHeight="1">
      <c r="A125" s="1"/>
      <c r="B125" s="3" t="s">
        <v>163</v>
      </c>
      <c r="C125" s="109"/>
      <c r="D125" s="1"/>
      <c r="E125" s="2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ht="13.5" customHeight="1">
      <c r="A126" s="5"/>
      <c r="B126" s="48" t="s">
        <v>164</v>
      </c>
      <c r="C126" s="45"/>
      <c r="D126" s="5"/>
      <c r="E126" s="46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ht="13.5" customHeight="1">
      <c r="A127" s="5"/>
      <c r="B127" s="5"/>
      <c r="C127" s="86"/>
      <c r="D127" s="5"/>
      <c r="E127" s="46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ht="13.5" customHeight="1">
      <c r="A128" s="115" t="s">
        <v>160</v>
      </c>
      <c r="B128" s="5" t="s">
        <v>5</v>
      </c>
      <c r="C128" s="47"/>
      <c r="D128" s="5"/>
      <c r="E128" s="46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ht="13.5" customHeight="1">
      <c r="A129" s="5"/>
      <c r="B129" s="5"/>
      <c r="C129" s="5"/>
      <c r="D129" s="5"/>
      <c r="E129" s="79"/>
      <c r="F129" s="5"/>
      <c r="G129" s="48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ht="13.5" customHeight="1">
      <c r="A130" s="5"/>
      <c r="B130" s="5"/>
      <c r="C130" s="5" t="s">
        <v>6</v>
      </c>
      <c r="D130" s="5"/>
      <c r="E130" s="6">
        <v>46695465</v>
      </c>
      <c r="F130" s="80"/>
      <c r="H130" s="81"/>
      <c r="I130" s="81"/>
      <c r="J130" s="81"/>
      <c r="K130" s="81"/>
      <c r="L130" s="8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ht="13.5" customHeight="1">
      <c r="A131" s="5"/>
      <c r="B131" s="5"/>
      <c r="C131" s="5" t="s">
        <v>7</v>
      </c>
      <c r="D131" s="5"/>
      <c r="E131" s="6">
        <v>2357144</v>
      </c>
      <c r="F131" s="80"/>
      <c r="H131" s="82"/>
      <c r="I131" s="81"/>
      <c r="J131" s="81"/>
      <c r="K131" s="81"/>
      <c r="L131" s="8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ht="13.5" customHeight="1">
      <c r="A132" s="5"/>
      <c r="B132" s="5"/>
      <c r="C132" s="7" t="s">
        <v>8</v>
      </c>
      <c r="D132" s="8"/>
      <c r="E132" s="9">
        <v>49052609</v>
      </c>
      <c r="F132" s="9"/>
      <c r="H132" s="81"/>
      <c r="I132" s="81"/>
      <c r="J132" s="81"/>
      <c r="K132" s="83"/>
      <c r="L132" s="8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ht="13.5" customHeight="1">
      <c r="A133" s="5"/>
      <c r="B133" s="5"/>
      <c r="C133" s="5" t="s">
        <v>9</v>
      </c>
      <c r="D133" s="5"/>
      <c r="E133" s="6">
        <v>45518476</v>
      </c>
      <c r="F133" s="80"/>
      <c r="H133" s="81"/>
      <c r="I133" s="81"/>
      <c r="J133" s="81"/>
      <c r="K133" s="81"/>
      <c r="L133" s="8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ht="13.5" customHeight="1">
      <c r="A134" s="5"/>
      <c r="B134" s="5"/>
      <c r="C134" s="5" t="s">
        <v>10</v>
      </c>
      <c r="D134" s="5"/>
      <c r="E134" s="6">
        <v>3534133</v>
      </c>
      <c r="F134" s="80"/>
      <c r="H134" s="81"/>
      <c r="I134" s="81"/>
      <c r="J134" s="81"/>
      <c r="K134" s="81"/>
      <c r="L134" s="8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ht="13.5" customHeight="1">
      <c r="A135" s="5"/>
      <c r="B135" s="5"/>
      <c r="C135" s="7" t="s">
        <v>11</v>
      </c>
      <c r="D135" s="8"/>
      <c r="E135" s="9">
        <v>49052609</v>
      </c>
      <c r="F135" s="9"/>
      <c r="H135" s="81"/>
      <c r="I135" s="81"/>
      <c r="J135" s="81"/>
      <c r="K135" s="83"/>
      <c r="L135" s="8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ht="13.5" customHeight="1">
      <c r="A136" s="5"/>
      <c r="B136" s="5"/>
      <c r="C136" s="7"/>
      <c r="D136" s="8"/>
      <c r="E136" s="9"/>
      <c r="F136" s="84"/>
      <c r="G136" s="84"/>
      <c r="H136" s="4"/>
      <c r="I136" s="8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ht="13.5" customHeight="1">
      <c r="A137" s="115" t="s">
        <v>161</v>
      </c>
      <c r="B137" s="5" t="s">
        <v>12</v>
      </c>
      <c r="C137" s="45"/>
      <c r="D137" s="5"/>
      <c r="E137" s="6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ht="13.5" customHeight="1">
      <c r="A138" s="5"/>
      <c r="B138" s="5"/>
      <c r="C138" s="55"/>
      <c r="D138" s="5"/>
      <c r="E138" s="54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ht="13.5" customHeight="1">
      <c r="A139" s="115" t="s">
        <v>162</v>
      </c>
      <c r="B139" s="5" t="s">
        <v>13</v>
      </c>
      <c r="C139" s="5"/>
      <c r="D139" s="5"/>
      <c r="E139" s="54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ht="13.5" customHeight="1">
      <c r="A140" s="5"/>
      <c r="B140" s="5"/>
      <c r="C140" s="5"/>
      <c r="D140" s="5"/>
      <c r="E140" s="54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ht="13.5" customHeight="1">
      <c r="A141" s="64" t="s">
        <v>14</v>
      </c>
      <c r="B141" s="5"/>
      <c r="C141" s="5"/>
      <c r="D141" s="5"/>
      <c r="E141" s="54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ht="13.5" customHeight="1">
      <c r="A142" s="64" t="s">
        <v>15</v>
      </c>
      <c r="B142" s="5"/>
      <c r="C142" s="5"/>
      <c r="D142" s="5"/>
      <c r="E142" s="54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6:256" ht="13.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6:256" ht="13.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</sheetData>
  <printOptions/>
  <pageMargins left="0.7874015748031497" right="0.7874015748031497" top="0.984251968503937" bottom="0.984251968503937" header="0.5118110236220472" footer="0.5118110236220472"/>
  <pageSetup cellComments="asDisplayed" horizontalDpi="300" verticalDpi="300" orientation="portrait" paperSize="9" r:id="rId1"/>
  <headerFooter alignWithMargins="0">
    <oddFooter>&amp;CStrona &amp;P</oddFooter>
  </headerFooter>
  <rowBreaks count="1" manualBreakCount="1">
    <brk id="4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GridLines="0" defaultGridColor="0" zoomScale="85" zoomScaleNormal="85" colorId="8" workbookViewId="0" topLeftCell="A1">
      <selection activeCell="E13" sqref="E13"/>
    </sheetView>
  </sheetViews>
  <sheetFormatPr defaultColWidth="9.140625" defaultRowHeight="12.75"/>
  <cols>
    <col min="1" max="1" width="5.57421875" style="11" bestFit="1" customWidth="1"/>
    <col min="2" max="2" width="8.8515625" style="11" bestFit="1" customWidth="1"/>
    <col min="3" max="3" width="6.8515625" style="11" customWidth="1"/>
    <col min="4" max="4" width="14.28125" style="11" customWidth="1"/>
    <col min="5" max="5" width="14.8515625" style="11" customWidth="1"/>
    <col min="6" max="6" width="13.57421875" style="11" customWidth="1"/>
    <col min="7" max="7" width="15.57421875" style="10" customWidth="1"/>
    <col min="8" max="8" width="15.7109375" style="10" customWidth="1"/>
    <col min="9" max="9" width="12.28125" style="10" customWidth="1"/>
    <col min="10" max="10" width="15.8515625" style="10" customWidth="1"/>
    <col min="11" max="16384" width="9.140625" style="10" customWidth="1"/>
  </cols>
  <sheetData>
    <row r="1" spans="1:10" ht="45.75" customHeight="1">
      <c r="A1" s="125" t="s">
        <v>23</v>
      </c>
      <c r="B1" s="125"/>
      <c r="C1" s="125"/>
      <c r="D1" s="125"/>
      <c r="E1" s="125"/>
      <c r="F1" s="125"/>
      <c r="G1" s="125"/>
      <c r="H1" s="125"/>
      <c r="I1" s="125"/>
      <c r="J1" s="125"/>
    </row>
    <row r="2" ht="23.25" customHeight="1">
      <c r="J2" s="12" t="s">
        <v>24</v>
      </c>
    </row>
    <row r="3" spans="1:10" s="14" customFormat="1" ht="16.5" customHeight="1">
      <c r="A3" s="126" t="s">
        <v>25</v>
      </c>
      <c r="B3" s="127" t="s">
        <v>26</v>
      </c>
      <c r="C3" s="127" t="s">
        <v>3</v>
      </c>
      <c r="D3" s="124" t="s">
        <v>27</v>
      </c>
      <c r="E3" s="124" t="s">
        <v>28</v>
      </c>
      <c r="F3" s="124" t="s">
        <v>29</v>
      </c>
      <c r="G3" s="124"/>
      <c r="H3" s="124"/>
      <c r="I3" s="124"/>
      <c r="J3" s="124"/>
    </row>
    <row r="4" spans="1:10" s="14" customFormat="1" ht="17.25" customHeight="1">
      <c r="A4" s="126"/>
      <c r="B4" s="128"/>
      <c r="C4" s="128"/>
      <c r="D4" s="126"/>
      <c r="E4" s="124"/>
      <c r="F4" s="124" t="s">
        <v>30</v>
      </c>
      <c r="G4" s="124" t="s">
        <v>31</v>
      </c>
      <c r="H4" s="124"/>
      <c r="I4" s="124"/>
      <c r="J4" s="124" t="s">
        <v>32</v>
      </c>
    </row>
    <row r="5" spans="1:10" s="14" customFormat="1" ht="37.5" customHeight="1">
      <c r="A5" s="126"/>
      <c r="B5" s="129"/>
      <c r="C5" s="129"/>
      <c r="D5" s="126"/>
      <c r="E5" s="124"/>
      <c r="F5" s="124"/>
      <c r="G5" s="13" t="s">
        <v>33</v>
      </c>
      <c r="H5" s="13" t="s">
        <v>34</v>
      </c>
      <c r="I5" s="13" t="s">
        <v>35</v>
      </c>
      <c r="J5" s="124"/>
    </row>
    <row r="6" spans="1:10" ht="9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</row>
    <row r="7" spans="1:10" s="18" customFormat="1" ht="19.5" customHeight="1">
      <c r="A7" s="16" t="s">
        <v>36</v>
      </c>
      <c r="B7" s="16" t="s">
        <v>37</v>
      </c>
      <c r="C7" s="16" t="s">
        <v>38</v>
      </c>
      <c r="D7" s="17">
        <v>35000</v>
      </c>
      <c r="E7" s="17">
        <f aca="true" t="shared" si="0" ref="E7:E20">F7+J7</f>
        <v>35000</v>
      </c>
      <c r="F7" s="17">
        <v>35000</v>
      </c>
      <c r="G7" s="17">
        <v>0</v>
      </c>
      <c r="H7" s="17">
        <v>0</v>
      </c>
      <c r="I7" s="17">
        <v>0</v>
      </c>
      <c r="J7" s="17">
        <v>0</v>
      </c>
    </row>
    <row r="8" spans="1:10" s="18" customFormat="1" ht="19.5" customHeight="1">
      <c r="A8" s="19" t="s">
        <v>39</v>
      </c>
      <c r="B8" s="19" t="s">
        <v>40</v>
      </c>
      <c r="C8" s="19" t="s">
        <v>38</v>
      </c>
      <c r="D8" s="20">
        <v>20000</v>
      </c>
      <c r="E8" s="20">
        <f t="shared" si="0"/>
        <v>20000</v>
      </c>
      <c r="F8" s="20">
        <v>20000</v>
      </c>
      <c r="G8" s="20">
        <v>0</v>
      </c>
      <c r="H8" s="20">
        <v>0</v>
      </c>
      <c r="I8" s="20">
        <v>0</v>
      </c>
      <c r="J8" s="20">
        <v>0</v>
      </c>
    </row>
    <row r="9" spans="1:10" s="18" customFormat="1" ht="19.5" customHeight="1">
      <c r="A9" s="19" t="s">
        <v>41</v>
      </c>
      <c r="B9" s="19" t="s">
        <v>42</v>
      </c>
      <c r="C9" s="19" t="s">
        <v>38</v>
      </c>
      <c r="D9" s="20">
        <v>127000</v>
      </c>
      <c r="E9" s="20">
        <f t="shared" si="0"/>
        <v>127000</v>
      </c>
      <c r="F9" s="20">
        <v>127000</v>
      </c>
      <c r="G9" s="20">
        <f>101000+6274</f>
        <v>107274</v>
      </c>
      <c r="H9" s="20">
        <f>17450+2276</f>
        <v>19726</v>
      </c>
      <c r="I9" s="20">
        <v>0</v>
      </c>
      <c r="J9" s="20">
        <v>0</v>
      </c>
    </row>
    <row r="10" spans="1:10" s="18" customFormat="1" ht="19.5" customHeight="1">
      <c r="A10" s="19" t="s">
        <v>41</v>
      </c>
      <c r="B10" s="19" t="s">
        <v>43</v>
      </c>
      <c r="C10" s="19" t="s">
        <v>38</v>
      </c>
      <c r="D10" s="20">
        <v>103000</v>
      </c>
      <c r="E10" s="20">
        <f t="shared" si="0"/>
        <v>103000</v>
      </c>
      <c r="F10" s="20">
        <v>103000</v>
      </c>
      <c r="G10" s="20">
        <v>0</v>
      </c>
      <c r="H10" s="20">
        <v>0</v>
      </c>
      <c r="I10" s="20">
        <v>0</v>
      </c>
      <c r="J10" s="20">
        <v>0</v>
      </c>
    </row>
    <row r="11" spans="1:10" s="18" customFormat="1" ht="19.5" customHeight="1">
      <c r="A11" s="19" t="s">
        <v>41</v>
      </c>
      <c r="B11" s="19" t="s">
        <v>44</v>
      </c>
      <c r="C11" s="19" t="s">
        <v>38</v>
      </c>
      <c r="D11" s="20">
        <v>26000</v>
      </c>
      <c r="E11" s="20">
        <f t="shared" si="0"/>
        <v>26000</v>
      </c>
      <c r="F11" s="20">
        <v>26000</v>
      </c>
      <c r="G11" s="20">
        <v>0</v>
      </c>
      <c r="H11" s="20">
        <v>0</v>
      </c>
      <c r="I11" s="20">
        <v>0</v>
      </c>
      <c r="J11" s="20">
        <v>0</v>
      </c>
    </row>
    <row r="12" spans="1:10" s="18" customFormat="1" ht="19.5" customHeight="1">
      <c r="A12" s="19" t="s">
        <v>41</v>
      </c>
      <c r="B12" s="19" t="s">
        <v>45</v>
      </c>
      <c r="C12" s="19" t="s">
        <v>38</v>
      </c>
      <c r="D12" s="20">
        <v>207462</v>
      </c>
      <c r="E12" s="20">
        <v>207462</v>
      </c>
      <c r="F12" s="20">
        <v>207462</v>
      </c>
      <c r="G12" s="20">
        <v>143229</v>
      </c>
      <c r="H12" s="20">
        <v>28092</v>
      </c>
      <c r="I12" s="20">
        <v>0</v>
      </c>
      <c r="J12" s="20"/>
    </row>
    <row r="13" spans="1:10" s="18" customFormat="1" ht="19.5" customHeight="1">
      <c r="A13" s="19" t="s">
        <v>41</v>
      </c>
      <c r="B13" s="19" t="s">
        <v>45</v>
      </c>
      <c r="C13" s="19" t="s">
        <v>92</v>
      </c>
      <c r="D13" s="20">
        <v>40000</v>
      </c>
      <c r="E13" s="20">
        <v>40000</v>
      </c>
      <c r="F13" s="20"/>
      <c r="G13" s="20"/>
      <c r="H13" s="20"/>
      <c r="I13" s="20"/>
      <c r="J13" s="20">
        <v>40000</v>
      </c>
    </row>
    <row r="14" spans="1:10" s="18" customFormat="1" ht="19.5" customHeight="1">
      <c r="A14" s="19" t="s">
        <v>46</v>
      </c>
      <c r="B14" s="19" t="s">
        <v>47</v>
      </c>
      <c r="C14" s="19" t="s">
        <v>38</v>
      </c>
      <c r="D14" s="20">
        <v>194800</v>
      </c>
      <c r="E14" s="20">
        <f t="shared" si="0"/>
        <v>194800</v>
      </c>
      <c r="F14" s="20">
        <v>194800</v>
      </c>
      <c r="G14" s="20">
        <f>152540+11450</f>
        <v>163990</v>
      </c>
      <c r="H14" s="20">
        <f>26945+3865</f>
        <v>30810</v>
      </c>
      <c r="I14" s="20">
        <v>0</v>
      </c>
      <c r="J14" s="20">
        <v>0</v>
      </c>
    </row>
    <row r="15" spans="1:10" s="18" customFormat="1" ht="19.5" customHeight="1">
      <c r="A15" s="19" t="s">
        <v>46</v>
      </c>
      <c r="B15" s="19" t="s">
        <v>48</v>
      </c>
      <c r="C15" s="19" t="s">
        <v>38</v>
      </c>
      <c r="D15" s="20">
        <v>20000</v>
      </c>
      <c r="E15" s="20">
        <f t="shared" si="0"/>
        <v>20000</v>
      </c>
      <c r="F15" s="20">
        <v>20000</v>
      </c>
      <c r="G15" s="20">
        <f>11000+2100</f>
        <v>13100</v>
      </c>
      <c r="H15" s="20">
        <v>2400</v>
      </c>
      <c r="I15" s="20">
        <v>0</v>
      </c>
      <c r="J15" s="20">
        <v>0</v>
      </c>
    </row>
    <row r="16" spans="1:10" s="18" customFormat="1" ht="19.5" customHeight="1">
      <c r="A16" s="19" t="s">
        <v>49</v>
      </c>
      <c r="B16" s="19" t="s">
        <v>50</v>
      </c>
      <c r="C16" s="19" t="s">
        <v>38</v>
      </c>
      <c r="D16" s="20">
        <v>3719000</v>
      </c>
      <c r="E16" s="20">
        <v>3719000</v>
      </c>
      <c r="F16" s="20">
        <v>3719000</v>
      </c>
      <c r="G16" s="20">
        <v>2862866</v>
      </c>
      <c r="H16" s="20">
        <v>10500</v>
      </c>
      <c r="I16" s="20">
        <v>0</v>
      </c>
      <c r="J16" s="20">
        <v>0</v>
      </c>
    </row>
    <row r="17" spans="1:10" s="18" customFormat="1" ht="19.5" customHeight="1">
      <c r="A17" s="19" t="s">
        <v>49</v>
      </c>
      <c r="B17" s="19" t="s">
        <v>51</v>
      </c>
      <c r="C17" s="19" t="s">
        <v>38</v>
      </c>
      <c r="D17" s="20">
        <v>4800</v>
      </c>
      <c r="E17" s="20">
        <f t="shared" si="0"/>
        <v>4800</v>
      </c>
      <c r="F17" s="20">
        <v>4800</v>
      </c>
      <c r="G17" s="20">
        <v>0</v>
      </c>
      <c r="H17" s="20">
        <v>0</v>
      </c>
      <c r="I17" s="20">
        <v>0</v>
      </c>
      <c r="J17" s="20">
        <v>0</v>
      </c>
    </row>
    <row r="18" spans="1:10" s="18" customFormat="1" ht="19.5" customHeight="1">
      <c r="A18" s="19" t="s">
        <v>52</v>
      </c>
      <c r="B18" s="19" t="s">
        <v>53</v>
      </c>
      <c r="C18" s="19" t="s">
        <v>38</v>
      </c>
      <c r="D18" s="20">
        <v>1926300</v>
      </c>
      <c r="E18" s="20">
        <f t="shared" si="0"/>
        <v>1926300</v>
      </c>
      <c r="F18" s="20">
        <v>1926300</v>
      </c>
      <c r="G18" s="20">
        <v>0</v>
      </c>
      <c r="H18" s="20">
        <v>0</v>
      </c>
      <c r="I18" s="20">
        <v>0</v>
      </c>
      <c r="J18" s="20">
        <v>0</v>
      </c>
    </row>
    <row r="19" spans="1:10" s="18" customFormat="1" ht="19.5" customHeight="1">
      <c r="A19" s="19" t="s">
        <v>117</v>
      </c>
      <c r="B19" s="19" t="s">
        <v>118</v>
      </c>
      <c r="C19" s="19" t="s">
        <v>38</v>
      </c>
      <c r="D19" s="20">
        <v>7500</v>
      </c>
      <c r="E19" s="20">
        <v>7500</v>
      </c>
      <c r="F19" s="20">
        <v>7500</v>
      </c>
      <c r="G19" s="20"/>
      <c r="H19" s="20"/>
      <c r="I19" s="20"/>
      <c r="J19" s="20"/>
    </row>
    <row r="20" spans="1:10" s="18" customFormat="1" ht="19.5" customHeight="1">
      <c r="A20" s="19" t="s">
        <v>54</v>
      </c>
      <c r="B20" s="19" t="s">
        <v>55</v>
      </c>
      <c r="C20" s="19" t="s">
        <v>38</v>
      </c>
      <c r="D20" s="20">
        <v>130000</v>
      </c>
      <c r="E20" s="20">
        <f t="shared" si="0"/>
        <v>130000</v>
      </c>
      <c r="F20" s="20">
        <v>130000</v>
      </c>
      <c r="G20" s="20">
        <f>68988+5876+41201</f>
        <v>116065</v>
      </c>
      <c r="H20" s="20">
        <f>12030+1905</f>
        <v>13935</v>
      </c>
      <c r="I20" s="20">
        <v>0</v>
      </c>
      <c r="J20" s="20">
        <v>0</v>
      </c>
    </row>
    <row r="21" spans="1:10" s="18" customFormat="1" ht="19.5" customHeight="1">
      <c r="A21" s="21"/>
      <c r="B21" s="21"/>
      <c r="C21" s="21"/>
      <c r="D21" s="22"/>
      <c r="E21" s="20"/>
      <c r="F21" s="22"/>
      <c r="G21" s="22"/>
      <c r="H21" s="22"/>
      <c r="I21" s="22"/>
      <c r="J21" s="22"/>
    </row>
    <row r="22" spans="1:10" ht="19.5" customHeight="1">
      <c r="A22" s="121" t="s">
        <v>56</v>
      </c>
      <c r="B22" s="122"/>
      <c r="C22" s="123"/>
      <c r="D22" s="23">
        <f aca="true" t="shared" si="1" ref="D22:J22">SUM(D7:D21)</f>
        <v>6560862</v>
      </c>
      <c r="E22" s="23">
        <f t="shared" si="1"/>
        <v>6560862</v>
      </c>
      <c r="F22" s="23">
        <f t="shared" si="1"/>
        <v>6520862</v>
      </c>
      <c r="G22" s="23">
        <f t="shared" si="1"/>
        <v>3406524</v>
      </c>
      <c r="H22" s="23">
        <f t="shared" si="1"/>
        <v>105463</v>
      </c>
      <c r="I22" s="23">
        <f t="shared" si="1"/>
        <v>0</v>
      </c>
      <c r="J22" s="23">
        <f t="shared" si="1"/>
        <v>40000</v>
      </c>
    </row>
  </sheetData>
  <mergeCells count="11">
    <mergeCell ref="A1:J1"/>
    <mergeCell ref="F4:F5"/>
    <mergeCell ref="D3:D5"/>
    <mergeCell ref="E3:E5"/>
    <mergeCell ref="A3:A5"/>
    <mergeCell ref="B3:B5"/>
    <mergeCell ref="C3:C5"/>
    <mergeCell ref="A22:C22"/>
    <mergeCell ref="G4:I4"/>
    <mergeCell ref="J4:J5"/>
    <mergeCell ref="F3:J3"/>
  </mergeCells>
  <printOptions horizontalCentered="1"/>
  <pageMargins left="0.5511811023622047" right="0.5511811023622047" top="1.09" bottom="0.3937007874015748" header="0.43" footer="0.33"/>
  <pageSetup horizontalDpi="300" verticalDpi="300" orientation="landscape" paperSize="9" scale="95" r:id="rId1"/>
  <headerFooter alignWithMargins="0">
    <oddHeader>&amp;RZałącznik nr 1
do uchwały Rady Powiatu Żagańskiego
nr .......2007 z dnia 29.03.2007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="90" zoomScaleNormal="90" workbookViewId="0" topLeftCell="A1">
      <selection activeCell="D16" sqref="D16"/>
    </sheetView>
  </sheetViews>
  <sheetFormatPr defaultColWidth="9.140625" defaultRowHeight="12.75"/>
  <cols>
    <col min="1" max="1" width="4.7109375" style="11" customWidth="1"/>
    <col min="2" max="2" width="5.57421875" style="11" customWidth="1"/>
    <col min="3" max="3" width="6.28125" style="11" customWidth="1"/>
    <col min="4" max="4" width="31.28125" style="11" customWidth="1"/>
    <col min="5" max="5" width="9.57421875" style="11" customWidth="1"/>
    <col min="6" max="6" width="10.8515625" style="11" customWidth="1"/>
    <col min="7" max="7" width="9.140625" style="11" customWidth="1"/>
    <col min="8" max="8" width="9.00390625" style="11" customWidth="1"/>
    <col min="9" max="9" width="11.140625" style="11" customWidth="1"/>
    <col min="10" max="10" width="12.421875" style="11" customWidth="1"/>
    <col min="11" max="11" width="16.00390625" style="11" customWidth="1"/>
    <col min="12" max="12" width="15.140625" style="11" customWidth="1"/>
    <col min="13" max="13" width="17.28125" style="11" customWidth="1"/>
    <col min="14" max="16384" width="9.140625" style="11" customWidth="1"/>
  </cols>
  <sheetData>
    <row r="1" spans="1:13" ht="18.75">
      <c r="A1" s="133" t="s">
        <v>57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0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2" t="s">
        <v>24</v>
      </c>
    </row>
    <row r="3" spans="1:13" ht="19.5" customHeight="1">
      <c r="A3" s="126" t="s">
        <v>58</v>
      </c>
      <c r="B3" s="126" t="s">
        <v>25</v>
      </c>
      <c r="C3" s="126" t="s">
        <v>59</v>
      </c>
      <c r="D3" s="124" t="s">
        <v>60</v>
      </c>
      <c r="E3" s="124" t="s">
        <v>61</v>
      </c>
      <c r="F3" s="124" t="s">
        <v>62</v>
      </c>
      <c r="G3" s="124"/>
      <c r="H3" s="124"/>
      <c r="I3" s="124"/>
      <c r="J3" s="124"/>
      <c r="K3" s="124"/>
      <c r="L3" s="124"/>
      <c r="M3" s="124" t="s">
        <v>63</v>
      </c>
    </row>
    <row r="4" spans="1:13" ht="19.5" customHeight="1">
      <c r="A4" s="126"/>
      <c r="B4" s="126"/>
      <c r="C4" s="126"/>
      <c r="D4" s="124"/>
      <c r="E4" s="124"/>
      <c r="F4" s="124" t="s">
        <v>64</v>
      </c>
      <c r="G4" s="124" t="s">
        <v>65</v>
      </c>
      <c r="H4" s="124"/>
      <c r="I4" s="124"/>
      <c r="J4" s="124"/>
      <c r="K4" s="124" t="s">
        <v>66</v>
      </c>
      <c r="L4" s="124" t="s">
        <v>67</v>
      </c>
      <c r="M4" s="124"/>
    </row>
    <row r="5" spans="1:13" ht="29.25" customHeight="1">
      <c r="A5" s="126"/>
      <c r="B5" s="126"/>
      <c r="C5" s="126"/>
      <c r="D5" s="124"/>
      <c r="E5" s="124"/>
      <c r="F5" s="124"/>
      <c r="G5" s="124" t="s">
        <v>68</v>
      </c>
      <c r="H5" s="124" t="s">
        <v>69</v>
      </c>
      <c r="I5" s="124" t="s">
        <v>70</v>
      </c>
      <c r="J5" s="124" t="s">
        <v>71</v>
      </c>
      <c r="K5" s="124"/>
      <c r="L5" s="124"/>
      <c r="M5" s="124"/>
    </row>
    <row r="6" spans="1:13" ht="19.5" customHeight="1">
      <c r="A6" s="126"/>
      <c r="B6" s="126"/>
      <c r="C6" s="126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ht="19.5" customHeight="1">
      <c r="A7" s="126"/>
      <c r="B7" s="126"/>
      <c r="C7" s="126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3" ht="7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</row>
    <row r="9" spans="1:13" ht="44.25" customHeight="1">
      <c r="A9" s="25" t="s">
        <v>72</v>
      </c>
      <c r="B9" s="25">
        <v>600</v>
      </c>
      <c r="C9" s="25">
        <v>60014</v>
      </c>
      <c r="D9" s="26" t="s">
        <v>73</v>
      </c>
      <c r="E9" s="27">
        <f aca="true" t="shared" si="0" ref="E9:E15">F9+K9+L9</f>
        <v>202810</v>
      </c>
      <c r="F9" s="28">
        <f aca="true" t="shared" si="1" ref="F9:F15">SUM(G9:J9)</f>
        <v>202810</v>
      </c>
      <c r="G9" s="29">
        <v>30422</v>
      </c>
      <c r="H9" s="29">
        <v>0</v>
      </c>
      <c r="I9" s="30">
        <v>0</v>
      </c>
      <c r="J9" s="29">
        <v>172388</v>
      </c>
      <c r="K9" s="29">
        <v>0</v>
      </c>
      <c r="L9" s="29">
        <v>0</v>
      </c>
      <c r="M9" s="31" t="s">
        <v>74</v>
      </c>
    </row>
    <row r="10" spans="1:13" ht="37.5" customHeight="1">
      <c r="A10" s="32" t="s">
        <v>75</v>
      </c>
      <c r="B10" s="32">
        <v>600</v>
      </c>
      <c r="C10" s="32">
        <v>60014</v>
      </c>
      <c r="D10" s="33" t="s">
        <v>76</v>
      </c>
      <c r="E10" s="27">
        <f t="shared" si="0"/>
        <v>151030</v>
      </c>
      <c r="F10" s="27">
        <f t="shared" si="1"/>
        <v>151030</v>
      </c>
      <c r="G10" s="34">
        <v>22654</v>
      </c>
      <c r="H10" s="34">
        <v>0</v>
      </c>
      <c r="I10" s="35">
        <v>0</v>
      </c>
      <c r="J10" s="34">
        <v>128376</v>
      </c>
      <c r="K10" s="34">
        <v>0</v>
      </c>
      <c r="L10" s="34">
        <v>0</v>
      </c>
      <c r="M10" s="36" t="s">
        <v>74</v>
      </c>
    </row>
    <row r="11" spans="1:13" ht="44.25" customHeight="1">
      <c r="A11" s="37" t="s">
        <v>77</v>
      </c>
      <c r="B11" s="37">
        <v>854</v>
      </c>
      <c r="C11" s="37">
        <v>85403</v>
      </c>
      <c r="D11" s="36" t="s">
        <v>78</v>
      </c>
      <c r="E11" s="27">
        <f t="shared" si="0"/>
        <v>1619597</v>
      </c>
      <c r="F11" s="27">
        <f t="shared" si="1"/>
        <v>1619597</v>
      </c>
      <c r="G11" s="27">
        <v>323919</v>
      </c>
      <c r="H11" s="27">
        <v>0</v>
      </c>
      <c r="I11" s="38"/>
      <c r="J11" s="38">
        <v>1295678</v>
      </c>
      <c r="K11" s="27">
        <v>0</v>
      </c>
      <c r="L11" s="27">
        <v>0</v>
      </c>
      <c r="M11" s="36" t="s">
        <v>79</v>
      </c>
    </row>
    <row r="12" spans="1:13" ht="37.5" customHeight="1">
      <c r="A12" s="37" t="s">
        <v>80</v>
      </c>
      <c r="B12" s="37">
        <v>600</v>
      </c>
      <c r="C12" s="37">
        <v>60014</v>
      </c>
      <c r="D12" s="36" t="s">
        <v>81</v>
      </c>
      <c r="E12" s="27">
        <f t="shared" si="0"/>
        <v>4200000</v>
      </c>
      <c r="F12" s="27">
        <f t="shared" si="1"/>
        <v>0</v>
      </c>
      <c r="G12" s="27">
        <v>0</v>
      </c>
      <c r="H12" s="27">
        <v>0</v>
      </c>
      <c r="I12" s="39">
        <v>0</v>
      </c>
      <c r="J12" s="27">
        <v>0</v>
      </c>
      <c r="K12" s="27">
        <v>4200000</v>
      </c>
      <c r="L12" s="27">
        <v>0</v>
      </c>
      <c r="M12" s="36" t="s">
        <v>74</v>
      </c>
    </row>
    <row r="13" spans="1:13" ht="37.5" customHeight="1">
      <c r="A13" s="37" t="s">
        <v>82</v>
      </c>
      <c r="B13" s="37">
        <v>600</v>
      </c>
      <c r="C13" s="37">
        <v>60014</v>
      </c>
      <c r="D13" s="36" t="s">
        <v>83</v>
      </c>
      <c r="E13" s="27">
        <f t="shared" si="0"/>
        <v>2600000</v>
      </c>
      <c r="F13" s="27">
        <f t="shared" si="1"/>
        <v>0</v>
      </c>
      <c r="G13" s="27">
        <v>0</v>
      </c>
      <c r="H13" s="27">
        <v>0</v>
      </c>
      <c r="I13" s="39">
        <v>0</v>
      </c>
      <c r="J13" s="27">
        <v>0</v>
      </c>
      <c r="K13" s="27">
        <v>2600000</v>
      </c>
      <c r="L13" s="27">
        <v>0</v>
      </c>
      <c r="M13" s="40" t="s">
        <v>74</v>
      </c>
    </row>
    <row r="14" spans="1:13" ht="37.5" customHeight="1">
      <c r="A14" s="37" t="s">
        <v>84</v>
      </c>
      <c r="B14" s="37">
        <v>600</v>
      </c>
      <c r="C14" s="37">
        <v>60014</v>
      </c>
      <c r="D14" s="36" t="s">
        <v>85</v>
      </c>
      <c r="E14" s="27">
        <f t="shared" si="0"/>
        <v>900000</v>
      </c>
      <c r="F14" s="27">
        <f t="shared" si="1"/>
        <v>0</v>
      </c>
      <c r="G14" s="27">
        <v>0</v>
      </c>
      <c r="H14" s="27">
        <v>0</v>
      </c>
      <c r="I14" s="39">
        <v>0</v>
      </c>
      <c r="J14" s="27">
        <v>0</v>
      </c>
      <c r="K14" s="27">
        <v>900000</v>
      </c>
      <c r="L14" s="27">
        <v>0</v>
      </c>
      <c r="M14" s="40" t="s">
        <v>74</v>
      </c>
    </row>
    <row r="15" spans="1:13" ht="44.25" customHeight="1">
      <c r="A15" s="37" t="s">
        <v>86</v>
      </c>
      <c r="B15" s="37">
        <v>600</v>
      </c>
      <c r="C15" s="37">
        <v>60014</v>
      </c>
      <c r="D15" s="36" t="s">
        <v>87</v>
      </c>
      <c r="E15" s="27">
        <f t="shared" si="0"/>
        <v>1800000</v>
      </c>
      <c r="F15" s="27">
        <f t="shared" si="1"/>
        <v>0</v>
      </c>
      <c r="G15" s="27">
        <v>0</v>
      </c>
      <c r="H15" s="27">
        <v>0</v>
      </c>
      <c r="I15" s="39">
        <v>0</v>
      </c>
      <c r="J15" s="27">
        <v>0</v>
      </c>
      <c r="K15" s="27">
        <v>0</v>
      </c>
      <c r="L15" s="27">
        <v>1800000</v>
      </c>
      <c r="M15" s="40" t="s">
        <v>74</v>
      </c>
    </row>
    <row r="16" spans="1:13" ht="44.25" customHeight="1">
      <c r="A16" s="37" t="s">
        <v>88</v>
      </c>
      <c r="B16" s="37">
        <v>600</v>
      </c>
      <c r="C16" s="37">
        <v>60014</v>
      </c>
      <c r="D16" s="36" t="s">
        <v>89</v>
      </c>
      <c r="E16" s="27">
        <f>F16+K16+L16</f>
        <v>11700000</v>
      </c>
      <c r="F16" s="27">
        <f>SUM(G16:J16)</f>
        <v>0</v>
      </c>
      <c r="G16" s="27">
        <v>0</v>
      </c>
      <c r="H16" s="27">
        <v>0</v>
      </c>
      <c r="I16" s="39">
        <v>0</v>
      </c>
      <c r="J16" s="27">
        <v>0</v>
      </c>
      <c r="K16" s="27">
        <v>0</v>
      </c>
      <c r="L16" s="27">
        <v>11700000</v>
      </c>
      <c r="M16" s="40" t="s">
        <v>74</v>
      </c>
    </row>
    <row r="17" spans="1:13" ht="44.25" customHeight="1">
      <c r="A17" s="117"/>
      <c r="B17" s="117"/>
      <c r="C17" s="117"/>
      <c r="D17" s="118"/>
      <c r="E17" s="119"/>
      <c r="F17" s="119"/>
      <c r="G17" s="119"/>
      <c r="H17" s="119"/>
      <c r="I17" s="120"/>
      <c r="J17" s="119"/>
      <c r="K17" s="119"/>
      <c r="L17" s="119"/>
      <c r="M17" s="118"/>
    </row>
    <row r="18" spans="1:13" ht="24" customHeight="1">
      <c r="A18" s="133" t="s">
        <v>57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</row>
    <row r="19" spans="1:13" ht="13.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12" t="s">
        <v>24</v>
      </c>
    </row>
    <row r="20" spans="1:13" ht="16.5" customHeight="1">
      <c r="A20" s="126" t="s">
        <v>58</v>
      </c>
      <c r="B20" s="126" t="s">
        <v>25</v>
      </c>
      <c r="C20" s="126" t="s">
        <v>59</v>
      </c>
      <c r="D20" s="124" t="s">
        <v>60</v>
      </c>
      <c r="E20" s="124" t="s">
        <v>61</v>
      </c>
      <c r="F20" s="124" t="s">
        <v>62</v>
      </c>
      <c r="G20" s="124"/>
      <c r="H20" s="124"/>
      <c r="I20" s="124"/>
      <c r="J20" s="124"/>
      <c r="K20" s="124"/>
      <c r="L20" s="124"/>
      <c r="M20" s="124" t="s">
        <v>63</v>
      </c>
    </row>
    <row r="21" spans="1:13" ht="16.5" customHeight="1">
      <c r="A21" s="126"/>
      <c r="B21" s="126"/>
      <c r="C21" s="126"/>
      <c r="D21" s="124"/>
      <c r="E21" s="124"/>
      <c r="F21" s="124" t="s">
        <v>64</v>
      </c>
      <c r="G21" s="124" t="s">
        <v>65</v>
      </c>
      <c r="H21" s="124"/>
      <c r="I21" s="124"/>
      <c r="J21" s="124"/>
      <c r="K21" s="124" t="s">
        <v>66</v>
      </c>
      <c r="L21" s="124" t="s">
        <v>67</v>
      </c>
      <c r="M21" s="124"/>
    </row>
    <row r="22" spans="1:13" ht="44.25" customHeight="1">
      <c r="A22" s="126"/>
      <c r="B22" s="126"/>
      <c r="C22" s="126"/>
      <c r="D22" s="124"/>
      <c r="E22" s="124"/>
      <c r="F22" s="124"/>
      <c r="G22" s="124" t="s">
        <v>68</v>
      </c>
      <c r="H22" s="124" t="s">
        <v>69</v>
      </c>
      <c r="I22" s="124" t="s">
        <v>70</v>
      </c>
      <c r="J22" s="124" t="s">
        <v>71</v>
      </c>
      <c r="K22" s="124"/>
      <c r="L22" s="124"/>
      <c r="M22" s="124"/>
    </row>
    <row r="23" spans="1:13" ht="23.25" customHeight="1">
      <c r="A23" s="126"/>
      <c r="B23" s="126"/>
      <c r="C23" s="126"/>
      <c r="D23" s="124"/>
      <c r="E23" s="124"/>
      <c r="F23" s="124"/>
      <c r="G23" s="124"/>
      <c r="H23" s="124"/>
      <c r="I23" s="124"/>
      <c r="J23" s="124"/>
      <c r="K23" s="124"/>
      <c r="L23" s="124"/>
      <c r="M23" s="124"/>
    </row>
    <row r="24" spans="1:13" ht="44.25" customHeight="1" hidden="1">
      <c r="A24" s="126"/>
      <c r="B24" s="126"/>
      <c r="C24" s="126"/>
      <c r="D24" s="124"/>
      <c r="E24" s="124"/>
      <c r="F24" s="124"/>
      <c r="G24" s="124"/>
      <c r="H24" s="124"/>
      <c r="I24" s="124"/>
      <c r="J24" s="124"/>
      <c r="K24" s="124"/>
      <c r="L24" s="124"/>
      <c r="M24" s="124"/>
    </row>
    <row r="25" spans="1:13" ht="15" customHeight="1">
      <c r="A25" s="15">
        <v>1</v>
      </c>
      <c r="B25" s="15">
        <v>2</v>
      </c>
      <c r="C25" s="15">
        <v>3</v>
      </c>
      <c r="D25" s="15">
        <v>4</v>
      </c>
      <c r="E25" s="15">
        <v>5</v>
      </c>
      <c r="F25" s="15">
        <v>6</v>
      </c>
      <c r="G25" s="15">
        <v>7</v>
      </c>
      <c r="H25" s="15">
        <v>8</v>
      </c>
      <c r="I25" s="15">
        <v>9</v>
      </c>
      <c r="J25" s="15">
        <v>10</v>
      </c>
      <c r="K25" s="15">
        <v>11</v>
      </c>
      <c r="L25" s="15">
        <v>12</v>
      </c>
      <c r="M25" s="15">
        <v>13</v>
      </c>
    </row>
    <row r="26" spans="1:13" ht="142.5" customHeight="1">
      <c r="A26" s="37" t="s">
        <v>165</v>
      </c>
      <c r="B26" s="37">
        <v>851</v>
      </c>
      <c r="C26" s="37"/>
      <c r="D26" s="36" t="s">
        <v>174</v>
      </c>
      <c r="E26" s="27">
        <v>1583854</v>
      </c>
      <c r="F26" s="27"/>
      <c r="G26" s="27"/>
      <c r="H26" s="27"/>
      <c r="I26" s="39"/>
      <c r="J26" s="27"/>
      <c r="K26" s="27" t="s">
        <v>90</v>
      </c>
      <c r="L26" s="116" t="s">
        <v>176</v>
      </c>
      <c r="M26" s="40" t="s">
        <v>79</v>
      </c>
    </row>
    <row r="27" spans="1:13" ht="132" customHeight="1">
      <c r="A27" s="37" t="s">
        <v>166</v>
      </c>
      <c r="B27" s="37">
        <v>851</v>
      </c>
      <c r="C27" s="37"/>
      <c r="D27" s="36" t="s">
        <v>175</v>
      </c>
      <c r="E27" s="27">
        <v>849400</v>
      </c>
      <c r="F27" s="27"/>
      <c r="G27" s="27"/>
      <c r="H27" s="27"/>
      <c r="I27" s="39"/>
      <c r="J27" s="27"/>
      <c r="K27" s="116" t="s">
        <v>177</v>
      </c>
      <c r="L27" s="27" t="s">
        <v>90</v>
      </c>
      <c r="M27" s="40" t="s">
        <v>79</v>
      </c>
    </row>
    <row r="28" spans="1:13" s="43" customFormat="1" ht="21.75" customHeight="1">
      <c r="A28" s="130" t="s">
        <v>56</v>
      </c>
      <c r="B28" s="131"/>
      <c r="C28" s="131"/>
      <c r="D28" s="132"/>
      <c r="E28" s="41">
        <f>SUM(E9:E27)-5</f>
        <v>25606691</v>
      </c>
      <c r="F28" s="41">
        <f>SUM(F9:F27)-6</f>
        <v>1973437</v>
      </c>
      <c r="G28" s="41">
        <f>SUM(G9:G27)-7</f>
        <v>376995</v>
      </c>
      <c r="H28" s="41">
        <f>SUM(H9:H27)</f>
        <v>8</v>
      </c>
      <c r="I28" s="41">
        <f>SUM(I9:I27)</f>
        <v>9</v>
      </c>
      <c r="J28" s="41">
        <f>SUM(J9:J27)-10</f>
        <v>1596442</v>
      </c>
      <c r="K28" s="41">
        <v>8549400</v>
      </c>
      <c r="L28" s="41">
        <v>15083854</v>
      </c>
      <c r="M28" s="42" t="s">
        <v>90</v>
      </c>
    </row>
    <row r="30" ht="12.75">
      <c r="A30" s="11" t="s">
        <v>91</v>
      </c>
    </row>
    <row r="35" ht="12.75">
      <c r="A35" s="44"/>
    </row>
  </sheetData>
  <mergeCells count="33">
    <mergeCell ref="M20:M24"/>
    <mergeCell ref="F21:F24"/>
    <mergeCell ref="G21:J21"/>
    <mergeCell ref="K21:K24"/>
    <mergeCell ref="L21:L24"/>
    <mergeCell ref="G22:G24"/>
    <mergeCell ref="H22:H24"/>
    <mergeCell ref="I22:I24"/>
    <mergeCell ref="J22:J24"/>
    <mergeCell ref="C20:C24"/>
    <mergeCell ref="D20:D24"/>
    <mergeCell ref="E20:E24"/>
    <mergeCell ref="F20:L20"/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  <mergeCell ref="K4:K7"/>
    <mergeCell ref="A28:D28"/>
    <mergeCell ref="G4:J4"/>
    <mergeCell ref="G5:G7"/>
    <mergeCell ref="H5:H7"/>
    <mergeCell ref="I5:I7"/>
    <mergeCell ref="J5:J7"/>
    <mergeCell ref="A18:M18"/>
    <mergeCell ref="A20:A24"/>
    <mergeCell ref="B20:B24"/>
  </mergeCells>
  <printOptions horizontalCentered="1"/>
  <pageMargins left="0.4330708661417323" right="0.4330708661417323" top="1.2598425196850394" bottom="0.7874015748031497" header="0.5118110236220472" footer="0.5118110236220472"/>
  <pageSetup horizontalDpi="600" verticalDpi="600" orientation="landscape" paperSize="9" scale="88" r:id="rId1"/>
  <headerFooter alignWithMargins="0">
    <oddHeader>&amp;R&amp;9Załącznik nr 2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Kozłowska</dc:creator>
  <cp:keywords/>
  <dc:description/>
  <cp:lastModifiedBy>x</cp:lastModifiedBy>
  <cp:lastPrinted>2007-04-02T07:17:24Z</cp:lastPrinted>
  <dcterms:created xsi:type="dcterms:W3CDTF">2001-10-08T06:34:13Z</dcterms:created>
  <dcterms:modified xsi:type="dcterms:W3CDTF">2007-04-03T09:05:20Z</dcterms:modified>
  <cp:category/>
  <cp:version/>
  <cp:contentType/>
  <cp:contentStatus/>
  <cp:revision>1</cp:revision>
</cp:coreProperties>
</file>