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60" windowHeight="4950" tabRatio="470" activeTab="1"/>
  </bookViews>
  <sheets>
    <sheet name="Dochody w pełnych" sheetId="1" r:id="rId1"/>
    <sheet name="Wydatki  w pełnych" sheetId="2" r:id="rId2"/>
  </sheets>
  <definedNames>
    <definedName name="_xlnm.Print_Area" localSheetId="0">'Dochody w pełnych'!$A$2:$G$315</definedName>
    <definedName name="_xlnm.Print_Area" localSheetId="1">'Wydatki  w pełnych'!$A$2:$G$476</definedName>
  </definedNames>
  <calcPr fullCalcOnLoad="1"/>
</workbook>
</file>

<file path=xl/sharedStrings.xml><?xml version="1.0" encoding="utf-8"?>
<sst xmlns="http://schemas.openxmlformats.org/spreadsheetml/2006/main" count="1005" uniqueCount="309">
  <si>
    <t>dz.</t>
  </si>
  <si>
    <t xml:space="preserve">rozdz. </t>
  </si>
  <si>
    <t>par</t>
  </si>
  <si>
    <t>nazwa/zadanie</t>
  </si>
  <si>
    <t>plan/w zł/</t>
  </si>
  <si>
    <t>Prace geodezyjne i kartograficzne (nieinwestycyjne)</t>
  </si>
  <si>
    <t>Wynagrodzenia osobowe pracowników</t>
  </si>
  <si>
    <t>Składki na Fundusz Pracy</t>
  </si>
  <si>
    <t xml:space="preserve">Odpisy na ZFŚS </t>
  </si>
  <si>
    <t>Leśnictwo</t>
  </si>
  <si>
    <t>Pozostała działalność</t>
  </si>
  <si>
    <t>Drogi publiczne powiatowe</t>
  </si>
  <si>
    <t>Różne opłaty i składki</t>
  </si>
  <si>
    <t xml:space="preserve"> </t>
  </si>
  <si>
    <t>Gospodarka gruntami i nieruchomościami</t>
  </si>
  <si>
    <t>Oświata i wychowanie</t>
  </si>
  <si>
    <t>Dodatkowe wynagrodzenie roczne</t>
  </si>
  <si>
    <t>Podróże służbowe krajowe</t>
  </si>
  <si>
    <t>Składki na ubezpieczenia społeczne</t>
  </si>
  <si>
    <t>Odpisy na ZFŚS</t>
  </si>
  <si>
    <t>Różne wydatki na rzecz osób fizycznych</t>
  </si>
  <si>
    <t>Szkoły zawodowe specjalne</t>
  </si>
  <si>
    <t>Podróże służbowe zagraniczne</t>
  </si>
  <si>
    <t>Świadczenia społeczne</t>
  </si>
  <si>
    <t>Ochrona zdrowia</t>
  </si>
  <si>
    <t>Opieka społeczna</t>
  </si>
  <si>
    <t>Powiatowe centra pomocy rodzinie</t>
  </si>
  <si>
    <t>Urzędy wojewódzkie</t>
  </si>
  <si>
    <t>Komisje poborowe</t>
  </si>
  <si>
    <t>plan zł/</t>
  </si>
  <si>
    <t>Szkolne schroniska młodzieżowe</t>
  </si>
  <si>
    <t>WYDATKI- zadania  z zakresu administracji rządowej</t>
  </si>
  <si>
    <t>Biblioteki</t>
  </si>
  <si>
    <t>Kultura fizyczna i sport</t>
  </si>
  <si>
    <t>Różne rozliczenia</t>
  </si>
  <si>
    <t>RAZEM</t>
  </si>
  <si>
    <t>Opracowania geodezyjne i kartograficzne</t>
  </si>
  <si>
    <t>Zasiłki rodzinne, pielęgnacyjne i wychowawcze</t>
  </si>
  <si>
    <t>DOCHODY -własne</t>
  </si>
  <si>
    <t>DOCHODY - z zakresu administracji rządowej</t>
  </si>
  <si>
    <t>Dotacje celowe otrzymane z budżetu państwa na realizację</t>
  </si>
  <si>
    <t>bieżących zadań własnych powiatu</t>
  </si>
  <si>
    <t>Podatek dochodowy od osób fizycznych</t>
  </si>
  <si>
    <t>Powiatowe urzędy pracy</t>
  </si>
  <si>
    <t>Starostwa powiatowe</t>
  </si>
  <si>
    <t>Subwencje ogólne z budżetu państwa</t>
  </si>
  <si>
    <t>Część wyrównawcza subwencji ogólnej dla powiatów</t>
  </si>
  <si>
    <t>PFRON</t>
  </si>
  <si>
    <t xml:space="preserve">WYDATKI- zadania własne </t>
  </si>
  <si>
    <t>Szpitale ogólne</t>
  </si>
  <si>
    <t>wykonanie/w zł/</t>
  </si>
  <si>
    <t>OGÓŁEM DOCHODY</t>
  </si>
  <si>
    <t>Składki na ubezpieczenie zdrowotne oraz świadczenia dla osób</t>
  </si>
  <si>
    <t>nie objętych obowiązkiem ubezpieczenia zdrowotnego</t>
  </si>
  <si>
    <t>wykonanie zł</t>
  </si>
  <si>
    <t>wykonanie zł/</t>
  </si>
  <si>
    <t>%</t>
  </si>
  <si>
    <t>po zmianach</t>
  </si>
  <si>
    <t>020</t>
  </si>
  <si>
    <t>02002</t>
  </si>
  <si>
    <t>Nadzór nad gospodarką leśną</t>
  </si>
  <si>
    <t>600</t>
  </si>
  <si>
    <t>60014</t>
  </si>
  <si>
    <t>Wpływy z różnych opłat</t>
  </si>
  <si>
    <t>069</t>
  </si>
  <si>
    <t>700</t>
  </si>
  <si>
    <t>70005</t>
  </si>
  <si>
    <t>084</t>
  </si>
  <si>
    <t>Wpływy ze sprzedaży wyrobów i składników majątkowych</t>
  </si>
  <si>
    <t>750</t>
  </si>
  <si>
    <t>Administracja publiczna</t>
  </si>
  <si>
    <t>75011</t>
  </si>
  <si>
    <t>212</t>
  </si>
  <si>
    <t>75020</t>
  </si>
  <si>
    <t>042</t>
  </si>
  <si>
    <t>Wpływy z opłaty komunikacyjnej</t>
  </si>
  <si>
    <t>756</t>
  </si>
  <si>
    <t>75622</t>
  </si>
  <si>
    <t>001</t>
  </si>
  <si>
    <t>758</t>
  </si>
  <si>
    <t>75801</t>
  </si>
  <si>
    <t>292</t>
  </si>
  <si>
    <t>75803</t>
  </si>
  <si>
    <t>75806</t>
  </si>
  <si>
    <t>75814</t>
  </si>
  <si>
    <t>Różne rozliczenia finansowe</t>
  </si>
  <si>
    <t>092</t>
  </si>
  <si>
    <t>853</t>
  </si>
  <si>
    <t>85304</t>
  </si>
  <si>
    <t>Rodziny zastępcze</t>
  </si>
  <si>
    <t>213</t>
  </si>
  <si>
    <t>85324</t>
  </si>
  <si>
    <t>097</t>
  </si>
  <si>
    <t>Wpływy z różnych dochodów</t>
  </si>
  <si>
    <t>85333</t>
  </si>
  <si>
    <t>010</t>
  </si>
  <si>
    <t>Rolnictwo i łowiectwo</t>
  </si>
  <si>
    <t>01021</t>
  </si>
  <si>
    <t>211</t>
  </si>
  <si>
    <t>710</t>
  </si>
  <si>
    <t>Działalność usługowa</t>
  </si>
  <si>
    <t>71012</t>
  </si>
  <si>
    <t>Ośrodki dokumentacji geodezyjnej i kartograficznej</t>
  </si>
  <si>
    <t>71013</t>
  </si>
  <si>
    <t>71014</t>
  </si>
  <si>
    <t>71015</t>
  </si>
  <si>
    <t>Nadzór budowlany</t>
  </si>
  <si>
    <t>75045</t>
  </si>
  <si>
    <t>754</t>
  </si>
  <si>
    <t>75411</t>
  </si>
  <si>
    <t>851</t>
  </si>
  <si>
    <t>85156</t>
  </si>
  <si>
    <t>85316</t>
  </si>
  <si>
    <t>85318</t>
  </si>
  <si>
    <t>Transport i łączność</t>
  </si>
  <si>
    <t>Zakup usług pozostałych</t>
  </si>
  <si>
    <t xml:space="preserve">Składki na ubepieczenia społeczne </t>
  </si>
  <si>
    <t>Zakup materiałów i wyposażenia</t>
  </si>
  <si>
    <t>Zakup energii</t>
  </si>
  <si>
    <t>Zakup usług remontowych</t>
  </si>
  <si>
    <t>Wydatki inwestycyjne jednostek budżetowych</t>
  </si>
  <si>
    <t>Gospodarka mieszkaniowa</t>
  </si>
  <si>
    <t>75019</t>
  </si>
  <si>
    <t>Rady powiatów</t>
  </si>
  <si>
    <t>Wpłaty na PFRON</t>
  </si>
  <si>
    <t>Wydatki na zakupy inwestycyjne jednostek budżetowych</t>
  </si>
  <si>
    <t>75095</t>
  </si>
  <si>
    <t>757</t>
  </si>
  <si>
    <t>Obsługa długu publicznego</t>
  </si>
  <si>
    <t>75702</t>
  </si>
  <si>
    <t>801</t>
  </si>
  <si>
    <t>80102</t>
  </si>
  <si>
    <t>Szkoły podstawowe specjalne</t>
  </si>
  <si>
    <t>Zakup pomocy naukowych, dydaktycznych i książek</t>
  </si>
  <si>
    <t>80111</t>
  </si>
  <si>
    <t>Gimnazja specjalne</t>
  </si>
  <si>
    <t>80120</t>
  </si>
  <si>
    <t>Licea ogólnokształcące</t>
  </si>
  <si>
    <t>80130</t>
  </si>
  <si>
    <t>Zakup leków i materiałów medycznych</t>
  </si>
  <si>
    <t>80134</t>
  </si>
  <si>
    <t>85111</t>
  </si>
  <si>
    <t>85320</t>
  </si>
  <si>
    <t>854</t>
  </si>
  <si>
    <t>Edukacyjna opieka wychowawcza</t>
  </si>
  <si>
    <t>85403</t>
  </si>
  <si>
    <t>Specjalne ośrodki szkolno-wychowawcze</t>
  </si>
  <si>
    <t>Zakup środków żywności</t>
  </si>
  <si>
    <t>85406</t>
  </si>
  <si>
    <t>85410</t>
  </si>
  <si>
    <t>Internaty i bursy szkolne</t>
  </si>
  <si>
    <t>85417</t>
  </si>
  <si>
    <t>921</t>
  </si>
  <si>
    <t>Kultura i ochrona dziedzictwa narodowego</t>
  </si>
  <si>
    <t>92116</t>
  </si>
  <si>
    <t>Dotacja podmiotowa z budżetu dla instytucji kultury</t>
  </si>
  <si>
    <t>926</t>
  </si>
  <si>
    <t>92605</t>
  </si>
  <si>
    <t xml:space="preserve">Gospodarka mieszkaniowa </t>
  </si>
  <si>
    <t>Komendy powiatowe Państwowej Straży Pożarnej</t>
  </si>
  <si>
    <t>Pozostałe odsetki</t>
  </si>
  <si>
    <t>Spłaty otrzymanych krajowych pożyczek i kredytów</t>
  </si>
  <si>
    <t>236</t>
  </si>
  <si>
    <t>075</t>
  </si>
  <si>
    <t>232</t>
  </si>
  <si>
    <t>Zadania w zakresie kultury fizycznej i sportu</t>
  </si>
  <si>
    <t>Inspekcja Weterynaryjna</t>
  </si>
  <si>
    <t xml:space="preserve">Dotacje celowe otrzymane z budżetu państwa na zadania bieżące realizowane </t>
  </si>
  <si>
    <t xml:space="preserve">przez powiat na podstawie porozumień z organami administracji rządowej </t>
  </si>
  <si>
    <t xml:space="preserve">Dochody z najmu i dzierżawy składników majątkowych Skarbu Państwa, </t>
  </si>
  <si>
    <t>sektora finansów publicznych oraz innych umów o podobnym charakterze</t>
  </si>
  <si>
    <t xml:space="preserve">Dotacje celowe otrzymane z powiatu na zadania bieżące realizowane na </t>
  </si>
  <si>
    <t>podstawie porozumień (umów) między jednostkami samorządu terytorialnego</t>
  </si>
  <si>
    <t>Bezpieczeństwo publiczne i ochrona przeciwpożarowa</t>
  </si>
  <si>
    <t>Komendy powiatowe Państwowej  Straży Pożarnej</t>
  </si>
  <si>
    <t>Dochody od osób prawnych, od osób fizycznych</t>
  </si>
  <si>
    <t>i od innych jednostek nie posiadających osobowości</t>
  </si>
  <si>
    <t>prawnej</t>
  </si>
  <si>
    <t>Udziały powiatów w podatkach stanowiących dochód budżetu państwa</t>
  </si>
  <si>
    <t>Część oświatowa subwencji ogólnej dla jednostek samorządu terytorialnego</t>
  </si>
  <si>
    <t>Część drogowa subwencji ogólnej dla powiatów i województw</t>
  </si>
  <si>
    <t>Szkoły zawodowe</t>
  </si>
  <si>
    <t>80195</t>
  </si>
  <si>
    <t xml:space="preserve">Dotacje celowe otrzymane z budżetu państwa na realizację bieżących </t>
  </si>
  <si>
    <t>zadań własnych powiatu</t>
  </si>
  <si>
    <t>Dotacje celowe otrzymane z budżetu państwa na zadania bieżące z zakresu</t>
  </si>
  <si>
    <t>administracji rządowej oraz inne zadania zlecone ustawami realizowane</t>
  </si>
  <si>
    <t>przez powiat</t>
  </si>
  <si>
    <t>Nagrody i wydatki osobowe nie zaliczone do wynagrodzeń</t>
  </si>
  <si>
    <t xml:space="preserve">Obsługa papierów wartościowych, kredytów i pożyczek jednostek </t>
  </si>
  <si>
    <t>samorządu terytorialnego</t>
  </si>
  <si>
    <t xml:space="preserve">Odsetki i dyskonto od krajowych skarbowych papierów wartościowych </t>
  </si>
  <si>
    <t xml:space="preserve">Jednostki specjalistycznego poradnictwa, mieszkania chronione </t>
  </si>
  <si>
    <t>i ośrodki interwencji kryzysowej</t>
  </si>
  <si>
    <t>Wynagrodzenia osobowe członków korpusu służby cywilnej</t>
  </si>
  <si>
    <t>Uposażenia żołnierzy zawodowych i nadterminowych oraz funkcjonariuszy</t>
  </si>
  <si>
    <t>Pozostałe należności żołnirzy zawodowych i nadterminowych oraz funkcjonar.</t>
  </si>
  <si>
    <t>Nagrody roczne dla żołnierzy zawodowych i nadterminowych oraz funkcjonar.</t>
  </si>
  <si>
    <t>Podatek od nieruchomości</t>
  </si>
  <si>
    <t>Opłaty na rzecz budżetu państwa</t>
  </si>
  <si>
    <t>Zakup sprzętu i uzbrojenia</t>
  </si>
  <si>
    <t>Pozostałe podatki na rzecz budżetów jednostek samorządu terytorialnego</t>
  </si>
  <si>
    <t>Świadczenia społeczne (Straż Pożarna)</t>
  </si>
  <si>
    <t>85495</t>
  </si>
  <si>
    <t>01005</t>
  </si>
  <si>
    <t>Prace geodezyjno-urządzeniowe na potrzeby rolnictwa</t>
  </si>
  <si>
    <t>02001</t>
  </si>
  <si>
    <t>Gospodarka leśna</t>
  </si>
  <si>
    <t>przez powiat (PUP)</t>
  </si>
  <si>
    <t>przez powiat (SOSW)</t>
  </si>
  <si>
    <t>przez powiat (Policja)</t>
  </si>
  <si>
    <t>przez powiat (Straż Pożarna)</t>
  </si>
  <si>
    <t>85301</t>
  </si>
  <si>
    <t>Placówki opiekuńczo-wychowawcze</t>
  </si>
  <si>
    <t>270</t>
  </si>
  <si>
    <t>Podatek od towarów i usług (VAT)</t>
  </si>
  <si>
    <t>Wykonanie budżetu powiatu żagańskiego</t>
  </si>
  <si>
    <t>85415</t>
  </si>
  <si>
    <t>Pomoc materialna dla uczniów</t>
  </si>
  <si>
    <t>Zakup usług zdrowotnych</t>
  </si>
  <si>
    <t>85321</t>
  </si>
  <si>
    <t>Środki na dofinansowanie własnych zadań bieżących gmin (związków gmin),</t>
  </si>
  <si>
    <t>z innych źródeł</t>
  </si>
  <si>
    <r>
      <t xml:space="preserve">PRZYCHODY </t>
    </r>
    <r>
      <rPr>
        <b/>
        <sz val="10"/>
        <rFont val="Times New Roman CE"/>
        <family val="1"/>
      </rPr>
      <t>razem</t>
    </r>
  </si>
  <si>
    <t>w tym:</t>
  </si>
  <si>
    <t>955</t>
  </si>
  <si>
    <t>951</t>
  </si>
  <si>
    <t>952</t>
  </si>
  <si>
    <t>Przychody z zaciągniętych pożyczek i kredytów na rynku krajowym</t>
  </si>
  <si>
    <t>Przychody z tytułu innych rozliczeń krajowych</t>
  </si>
  <si>
    <r>
      <t xml:space="preserve">ROZCHODY </t>
    </r>
    <r>
      <rPr>
        <b/>
        <sz val="12"/>
        <rFont val="Times New Roman CE"/>
        <family val="1"/>
      </rPr>
      <t>razem:</t>
    </r>
  </si>
  <si>
    <t>Udzielone z budżetu kredyty i pożyczki</t>
  </si>
  <si>
    <t>75704</t>
  </si>
  <si>
    <t>Skarb Państwa lub jednostkę samorządu terytorialnego</t>
  </si>
  <si>
    <t>71005</t>
  </si>
  <si>
    <t>Roboty geologiczne (nieinwestycyjne)</t>
  </si>
  <si>
    <t xml:space="preserve">Składki na ubezpieczenie zdrowotne oraz świadczenia dla osób </t>
  </si>
  <si>
    <t>92105</t>
  </si>
  <si>
    <t>Pozostałe zadania w zakresie kultury</t>
  </si>
  <si>
    <t>85195</t>
  </si>
  <si>
    <t>Podróże służbowe krojowe</t>
  </si>
  <si>
    <t>85334</t>
  </si>
  <si>
    <t>Pomoc dla repatriantów</t>
  </si>
  <si>
    <t>Bezpieczeństwo publiczne i ochrona przeciwp.</t>
  </si>
  <si>
    <t>641</t>
  </si>
  <si>
    <t>75414</t>
  </si>
  <si>
    <t>Obrona cywilna</t>
  </si>
  <si>
    <t>957</t>
  </si>
  <si>
    <t>Nadwyżki z lat ubiegłych</t>
  </si>
  <si>
    <t>Przychody ze spłat pożyczek i kredytów udzielonych ze środków publicznych</t>
  </si>
  <si>
    <t>80123</t>
  </si>
  <si>
    <t>Licea profilowane</t>
  </si>
  <si>
    <t>80146</t>
  </si>
  <si>
    <t>Dokształcanie i doskonalenie nauczycieli</t>
  </si>
  <si>
    <t>85446</t>
  </si>
  <si>
    <t>Składki na ubezpieczenie zdrowotne (PUP)</t>
  </si>
  <si>
    <t>Składki na ubezpieczenie zdrowotne (SOSW)</t>
  </si>
  <si>
    <t xml:space="preserve">powiatów (związków powiatów), samorządów województw, pozyskane </t>
  </si>
  <si>
    <t>271</t>
  </si>
  <si>
    <t>Wpływy z tytułu pomocy finansowej udzielanej między jednostkami</t>
  </si>
  <si>
    <t>samorządu terytorialnego na dofinansowanie własnych zadań bieżących</t>
  </si>
  <si>
    <t>Koszty postępowania sądowego i prokuratorskiego</t>
  </si>
  <si>
    <t>Rozliczenia z tytułu poręczeń i gwarancji udzielonych przez</t>
  </si>
  <si>
    <t>Dotacja podmiotowa z budżetu dla samodzielnego publicznego</t>
  </si>
  <si>
    <t>zakładu opieki zdrowotnej</t>
  </si>
  <si>
    <t>Stypendia oraz inne formy pomocy dla uczniów</t>
  </si>
  <si>
    <t>Wydatki na pomoc finansową udzielaną między jednostkami</t>
  </si>
  <si>
    <t xml:space="preserve">samorządu terytorialnego na dofinansowanie własnych zadań </t>
  </si>
  <si>
    <t>bieżących</t>
  </si>
  <si>
    <t>92695</t>
  </si>
  <si>
    <t>oraz od krajowych pożyczek i kredytów</t>
  </si>
  <si>
    <t>Dotacja podmiotowa z budżetu dla niepublicznej jednostki</t>
  </si>
  <si>
    <t>systemu oświaty</t>
  </si>
  <si>
    <t>Poradnie psychologiczno-pedagogiczne, w tym poradnie specjalistyczne</t>
  </si>
  <si>
    <t>z zakresu administracji rządowej oraz innych zadań zleconych ustawami</t>
  </si>
  <si>
    <t xml:space="preserve">Dochody jednostek samorządu terytorialnego związane z realizacją zadań </t>
  </si>
  <si>
    <t xml:space="preserve">jednostek samorządu terytorialnego lub innych jednostek zaliczanych do  </t>
  </si>
  <si>
    <t>Zespoły do spraw orzekania o niepełnosprawności</t>
  </si>
  <si>
    <t xml:space="preserve">Dotacje celowe otrzymane z budżetu państwa na inwestycje i zakupy inwestycyjne </t>
  </si>
  <si>
    <t>z zakresu administracji rządowej oraz inne zadania zlecone ustawami realizowane</t>
  </si>
  <si>
    <t>Pozostała dzialalność</t>
  </si>
  <si>
    <t>246</t>
  </si>
  <si>
    <t xml:space="preserve">Środki otrzymane od pozostałych jenostek zaliczanych do sektora finansów </t>
  </si>
  <si>
    <t>publicznych na realizację zadań bieżących jednostek zaliczanych do sektora</t>
  </si>
  <si>
    <t>finansów publicznych</t>
  </si>
  <si>
    <t>Poradnie psychologiczno-pedagogiczne, w tym poradnie</t>
  </si>
  <si>
    <t>specjalistyczne</t>
  </si>
  <si>
    <t>629</t>
  </si>
  <si>
    <t xml:space="preserve">Środki na dofinansowanie własnych inwestycji gmin (związków gmin), </t>
  </si>
  <si>
    <t>Jednostki specjalistycznego poradnictwa, mieszkania chronione</t>
  </si>
  <si>
    <t>Wpływy z tutyłu pomocy finansowej udzielanej między jednostkami</t>
  </si>
  <si>
    <t>643</t>
  </si>
  <si>
    <t>Dotacje celowe otrzymane z budżetu państwa na realizację inwestycji</t>
  </si>
  <si>
    <t>i zakupów inwestycyjnych własnych powiatu</t>
  </si>
  <si>
    <t>Wypłaty z tytułu poręczeń i gwarancji</t>
  </si>
  <si>
    <t>wskaźnik 100,00%</t>
  </si>
  <si>
    <t>Pozostałe odsetki (PUP)</t>
  </si>
  <si>
    <r>
      <t xml:space="preserve">OGÓŁEM </t>
    </r>
    <r>
      <rPr>
        <sz val="12"/>
        <rFont val="Times New Roman CE"/>
        <family val="1"/>
      </rPr>
      <t>(  dochody+przychody)</t>
    </r>
  </si>
  <si>
    <t>załącznik nr 4</t>
  </si>
  <si>
    <t>załącznik nr 7</t>
  </si>
  <si>
    <t>OGÓŁEM (wydatki i rozchody)</t>
  </si>
  <si>
    <t>załącznik nr 3</t>
  </si>
  <si>
    <t>załącznik nr 5</t>
  </si>
  <si>
    <t>załącznik nr 6</t>
  </si>
  <si>
    <t>załącznik nr 8</t>
  </si>
  <si>
    <t xml:space="preserve">Wykonanie budżetu powiatu żagańskiego </t>
  </si>
  <si>
    <t>od początku roku do 31.12.2003 r.</t>
  </si>
  <si>
    <t>od poczatku roku do 31.12.2003 r</t>
  </si>
  <si>
    <t xml:space="preserve">OGÓŁEM wydatki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</si>
</sst>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4" fontId="4" fillId="0" borderId="0" xfId="0" applyNumberFormat="1" applyFont="1" applyFill="1" applyAlignment="1">
      <alignment horizontal="centerContinuous"/>
    </xf>
    <xf numFmtId="49" fontId="7" fillId="0" borderId="0" xfId="0" applyNumberFormat="1" applyFont="1" applyFill="1" applyAlignment="1">
      <alignment horizontal="centerContinuous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Continuous"/>
    </xf>
    <xf numFmtId="49" fontId="5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Continuous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4" fontId="8" fillId="0" borderId="5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8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centerContinuous"/>
    </xf>
    <xf numFmtId="49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4" fontId="10" fillId="0" borderId="2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10" fillId="0" borderId="5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4"/>
  <sheetViews>
    <sheetView zoomScale="85" zoomScaleNormal="85" workbookViewId="0" topLeftCell="A127">
      <selection activeCell="D291" sqref="D291:D292"/>
    </sheetView>
  </sheetViews>
  <sheetFormatPr defaultColWidth="9.00390625" defaultRowHeight="12.75"/>
  <cols>
    <col min="1" max="1" width="4.375" style="17" customWidth="1"/>
    <col min="2" max="2" width="5.75390625" style="17" customWidth="1"/>
    <col min="3" max="3" width="4.625" style="17" customWidth="1"/>
    <col min="4" max="4" width="59.75390625" style="4" customWidth="1"/>
    <col min="5" max="5" width="15.125" style="11" customWidth="1"/>
    <col min="6" max="6" width="15.125" style="4" customWidth="1"/>
    <col min="7" max="7" width="9.25390625" style="4" customWidth="1"/>
    <col min="8" max="8" width="11.75390625" style="4" bestFit="1" customWidth="1"/>
    <col min="9" max="16384" width="9.125" style="4" customWidth="1"/>
  </cols>
  <sheetData>
    <row r="2" spans="1:6" ht="16.5" customHeight="1">
      <c r="A2" s="18"/>
      <c r="B2" s="18"/>
      <c r="C2" s="18"/>
      <c r="D2" s="19" t="s">
        <v>305</v>
      </c>
      <c r="E2" s="20"/>
      <c r="F2" s="74" t="s">
        <v>301</v>
      </c>
    </row>
    <row r="3" spans="1:5" ht="16.5" customHeight="1">
      <c r="A3" s="18"/>
      <c r="B3" s="21"/>
      <c r="C3" s="18"/>
      <c r="D3" s="19" t="s">
        <v>306</v>
      </c>
      <c r="E3" s="20"/>
    </row>
    <row r="4" spans="1:5" ht="12" customHeight="1">
      <c r="A4" s="22" t="s">
        <v>38</v>
      </c>
      <c r="B4" s="23"/>
      <c r="C4" s="2"/>
      <c r="D4" s="12"/>
      <c r="E4" s="13"/>
    </row>
    <row r="5" spans="1:6" ht="12.75" customHeight="1" thickBot="1">
      <c r="A5" s="24"/>
      <c r="B5" s="25"/>
      <c r="C5" s="26"/>
      <c r="D5" s="27"/>
      <c r="E5" s="28"/>
      <c r="F5" s="29" t="s">
        <v>295</v>
      </c>
    </row>
    <row r="6" spans="1:7" ht="11.25" customHeight="1">
      <c r="A6" s="1" t="s">
        <v>0</v>
      </c>
      <c r="B6" s="2" t="s">
        <v>1</v>
      </c>
      <c r="C6" s="1" t="s">
        <v>2</v>
      </c>
      <c r="D6" s="30" t="s">
        <v>3</v>
      </c>
      <c r="E6" s="31" t="s">
        <v>4</v>
      </c>
      <c r="F6" s="32" t="s">
        <v>50</v>
      </c>
      <c r="G6" s="32" t="s">
        <v>56</v>
      </c>
    </row>
    <row r="7" spans="1:7" ht="11.25" customHeight="1" thickBot="1">
      <c r="A7" s="33"/>
      <c r="B7" s="26"/>
      <c r="C7" s="33"/>
      <c r="D7" s="27"/>
      <c r="E7" s="34" t="s">
        <v>57</v>
      </c>
      <c r="F7" s="35"/>
      <c r="G7" s="35"/>
    </row>
    <row r="8" spans="1:7" ht="17.25" customHeight="1">
      <c r="A8" s="36" t="s">
        <v>95</v>
      </c>
      <c r="B8" s="37"/>
      <c r="C8" s="36"/>
      <c r="D8" s="38" t="s">
        <v>96</v>
      </c>
      <c r="E8" s="39">
        <f>E9</f>
        <v>0</v>
      </c>
      <c r="F8" s="39">
        <f>F9</f>
        <v>1</v>
      </c>
      <c r="G8" s="40"/>
    </row>
    <row r="9" spans="1:7" s="9" customFormat="1" ht="12.75" customHeight="1">
      <c r="A9" s="5"/>
      <c r="B9" s="6" t="s">
        <v>97</v>
      </c>
      <c r="C9" s="5"/>
      <c r="D9" s="7" t="s">
        <v>166</v>
      </c>
      <c r="E9" s="41">
        <f>E10</f>
        <v>0</v>
      </c>
      <c r="F9" s="41">
        <f>F10</f>
        <v>1</v>
      </c>
      <c r="G9" s="8"/>
    </row>
    <row r="10" spans="1:7" ht="12.75" customHeight="1">
      <c r="A10" s="1"/>
      <c r="B10" s="2"/>
      <c r="C10" s="1" t="s">
        <v>86</v>
      </c>
      <c r="D10" s="12" t="s">
        <v>160</v>
      </c>
      <c r="E10" s="42">
        <v>0</v>
      </c>
      <c r="F10" s="42">
        <v>1</v>
      </c>
      <c r="G10" s="3"/>
    </row>
    <row r="11" spans="1:7" s="43" customFormat="1" ht="17.25" customHeight="1">
      <c r="A11" s="36" t="s">
        <v>58</v>
      </c>
      <c r="B11" s="37"/>
      <c r="C11" s="36"/>
      <c r="D11" s="38" t="s">
        <v>9</v>
      </c>
      <c r="E11" s="40">
        <f>E16+E12</f>
        <v>18448</v>
      </c>
      <c r="F11" s="40">
        <f>F16+F12</f>
        <v>18431</v>
      </c>
      <c r="G11" s="40">
        <f>F11/E11*100</f>
        <v>99.90784908933217</v>
      </c>
    </row>
    <row r="12" spans="1:7" s="9" customFormat="1" ht="12.75" customHeight="1">
      <c r="A12" s="5"/>
      <c r="B12" s="6" t="s">
        <v>206</v>
      </c>
      <c r="C12" s="5"/>
      <c r="D12" s="7" t="s">
        <v>207</v>
      </c>
      <c r="E12" s="8">
        <f>E13</f>
        <v>9848</v>
      </c>
      <c r="F12" s="8">
        <f>F13</f>
        <v>9848</v>
      </c>
      <c r="G12" s="8">
        <f>F12/E12*100</f>
        <v>100</v>
      </c>
    </row>
    <row r="13" spans="1:7" ht="12.75" customHeight="1">
      <c r="A13" s="1"/>
      <c r="B13" s="2"/>
      <c r="C13" s="1" t="s">
        <v>281</v>
      </c>
      <c r="D13" s="12" t="s">
        <v>282</v>
      </c>
      <c r="E13" s="3">
        <v>9848</v>
      </c>
      <c r="F13" s="3">
        <v>9848</v>
      </c>
      <c r="G13" s="3">
        <f>F13/E13*100</f>
        <v>100</v>
      </c>
    </row>
    <row r="14" spans="1:7" ht="12.75" customHeight="1">
      <c r="A14" s="1"/>
      <c r="B14" s="2"/>
      <c r="C14" s="1"/>
      <c r="D14" s="12" t="s">
        <v>283</v>
      </c>
      <c r="E14" s="3"/>
      <c r="F14" s="3"/>
      <c r="G14" s="3"/>
    </row>
    <row r="15" spans="1:7" ht="12.75" customHeight="1">
      <c r="A15" s="1"/>
      <c r="B15" s="2"/>
      <c r="C15" s="1"/>
      <c r="D15" s="12" t="s">
        <v>284</v>
      </c>
      <c r="E15" s="3"/>
      <c r="F15" s="3"/>
      <c r="G15" s="3"/>
    </row>
    <row r="16" spans="1:7" ht="12.75" customHeight="1">
      <c r="A16" s="44"/>
      <c r="B16" s="45" t="s">
        <v>59</v>
      </c>
      <c r="C16" s="44"/>
      <c r="D16" s="46" t="s">
        <v>60</v>
      </c>
      <c r="E16" s="8">
        <f>E17+E18</f>
        <v>8600</v>
      </c>
      <c r="F16" s="8">
        <f>F17+F18</f>
        <v>8583</v>
      </c>
      <c r="G16" s="8">
        <f>F16/E16*100</f>
        <v>99.80232558139535</v>
      </c>
    </row>
    <row r="17" spans="1:7" ht="12.75" customHeight="1">
      <c r="A17" s="1"/>
      <c r="B17" s="2"/>
      <c r="C17" s="1">
        <v>213</v>
      </c>
      <c r="D17" s="47" t="s">
        <v>40</v>
      </c>
      <c r="E17" s="3">
        <v>8600</v>
      </c>
      <c r="F17" s="3">
        <v>8583</v>
      </c>
      <c r="G17" s="3">
        <f>F17/E17*100</f>
        <v>99.80232558139535</v>
      </c>
    </row>
    <row r="18" spans="1:7" ht="12.75" customHeight="1">
      <c r="A18" s="1"/>
      <c r="B18" s="2"/>
      <c r="C18" s="1"/>
      <c r="D18" s="47" t="s">
        <v>41</v>
      </c>
      <c r="E18" s="3"/>
      <c r="F18" s="3"/>
      <c r="G18" s="3"/>
    </row>
    <row r="19" spans="1:7" s="43" customFormat="1" ht="17.25" customHeight="1">
      <c r="A19" s="36" t="s">
        <v>61</v>
      </c>
      <c r="B19" s="37"/>
      <c r="C19" s="36"/>
      <c r="D19" s="38" t="s">
        <v>114</v>
      </c>
      <c r="E19" s="40">
        <f>E20</f>
        <v>591707</v>
      </c>
      <c r="F19" s="40">
        <f>F20</f>
        <v>591593</v>
      </c>
      <c r="G19" s="40">
        <f>F19/E19*100</f>
        <v>99.98073370773035</v>
      </c>
    </row>
    <row r="20" spans="1:7" s="9" customFormat="1" ht="12.75" customHeight="1">
      <c r="A20" s="5"/>
      <c r="B20" s="6" t="s">
        <v>62</v>
      </c>
      <c r="C20" s="5"/>
      <c r="D20" s="7" t="s">
        <v>11</v>
      </c>
      <c r="E20" s="8">
        <f>SUM(E21:E28)</f>
        <v>591707</v>
      </c>
      <c r="F20" s="8">
        <f>SUM(F21:F28)</f>
        <v>591593</v>
      </c>
      <c r="G20" s="8">
        <f>F20/E20*100</f>
        <v>99.98073370773035</v>
      </c>
    </row>
    <row r="21" spans="1:7" ht="12.75" customHeight="1">
      <c r="A21" s="1"/>
      <c r="B21" s="2"/>
      <c r="C21" s="1" t="s">
        <v>92</v>
      </c>
      <c r="D21" s="47" t="s">
        <v>93</v>
      </c>
      <c r="E21" s="3">
        <v>1521</v>
      </c>
      <c r="F21" s="3">
        <v>1521</v>
      </c>
      <c r="G21" s="3">
        <f>F21/E21*100</f>
        <v>100</v>
      </c>
    </row>
    <row r="22" spans="1:7" ht="12.75" customHeight="1">
      <c r="A22" s="1"/>
      <c r="B22" s="2"/>
      <c r="C22" s="1" t="s">
        <v>281</v>
      </c>
      <c r="D22" s="12" t="s">
        <v>282</v>
      </c>
      <c r="E22" s="3">
        <v>63000</v>
      </c>
      <c r="F22" s="3">
        <v>63000</v>
      </c>
      <c r="G22" s="3">
        <f>F22/E22*100</f>
        <v>100</v>
      </c>
    </row>
    <row r="23" spans="1:7" ht="12.75" customHeight="1">
      <c r="A23" s="1"/>
      <c r="B23" s="2"/>
      <c r="C23" s="1"/>
      <c r="D23" s="12" t="s">
        <v>283</v>
      </c>
      <c r="E23" s="3"/>
      <c r="F23" s="3"/>
      <c r="G23" s="3"/>
    </row>
    <row r="24" spans="1:7" ht="12.75" customHeight="1">
      <c r="A24" s="1"/>
      <c r="B24" s="2"/>
      <c r="C24" s="1"/>
      <c r="D24" s="12" t="s">
        <v>284</v>
      </c>
      <c r="E24" s="3"/>
      <c r="F24" s="3"/>
      <c r="G24" s="3"/>
    </row>
    <row r="25" spans="1:7" ht="12.75" customHeight="1">
      <c r="A25" s="1"/>
      <c r="B25" s="2"/>
      <c r="C25" s="1" t="s">
        <v>214</v>
      </c>
      <c r="D25" s="12" t="s">
        <v>221</v>
      </c>
      <c r="E25" s="3">
        <v>115221</v>
      </c>
      <c r="F25" s="3">
        <v>115107</v>
      </c>
      <c r="G25" s="3">
        <f>F25/E25*100</f>
        <v>99.90105970265837</v>
      </c>
    </row>
    <row r="26" spans="1:7" ht="12.75" customHeight="1">
      <c r="A26" s="1"/>
      <c r="B26" s="2"/>
      <c r="C26" s="1"/>
      <c r="D26" s="12" t="s">
        <v>257</v>
      </c>
      <c r="E26" s="3"/>
      <c r="F26" s="3"/>
      <c r="G26" s="3"/>
    </row>
    <row r="27" spans="1:7" ht="12.75" customHeight="1">
      <c r="A27" s="1"/>
      <c r="B27" s="2"/>
      <c r="C27" s="1"/>
      <c r="D27" s="12" t="s">
        <v>222</v>
      </c>
      <c r="E27" s="3"/>
      <c r="F27" s="3"/>
      <c r="G27" s="3"/>
    </row>
    <row r="28" spans="1:7" ht="12.75" customHeight="1">
      <c r="A28" s="1"/>
      <c r="B28" s="2"/>
      <c r="C28" s="1" t="s">
        <v>287</v>
      </c>
      <c r="D28" s="12" t="s">
        <v>288</v>
      </c>
      <c r="E28" s="3">
        <v>411965</v>
      </c>
      <c r="F28" s="3">
        <v>411965</v>
      </c>
      <c r="G28" s="3">
        <f>F28/E28*100</f>
        <v>100</v>
      </c>
    </row>
    <row r="29" spans="1:7" ht="12.75" customHeight="1">
      <c r="A29" s="1"/>
      <c r="B29" s="2"/>
      <c r="C29" s="1"/>
      <c r="D29" s="12" t="s">
        <v>257</v>
      </c>
      <c r="E29" s="3"/>
      <c r="F29" s="3"/>
      <c r="G29" s="3"/>
    </row>
    <row r="30" spans="1:7" ht="12.75" customHeight="1">
      <c r="A30" s="1"/>
      <c r="B30" s="2"/>
      <c r="C30" s="1"/>
      <c r="D30" s="12" t="s">
        <v>222</v>
      </c>
      <c r="E30" s="3"/>
      <c r="F30" s="3"/>
      <c r="G30" s="3"/>
    </row>
    <row r="31" spans="1:7" s="43" customFormat="1" ht="17.25" customHeight="1">
      <c r="A31" s="36" t="s">
        <v>65</v>
      </c>
      <c r="B31" s="37"/>
      <c r="C31" s="36"/>
      <c r="D31" s="38" t="s">
        <v>158</v>
      </c>
      <c r="E31" s="40">
        <f>E32</f>
        <v>215443</v>
      </c>
      <c r="F31" s="40">
        <f>F32</f>
        <v>186898</v>
      </c>
      <c r="G31" s="40">
        <f>F31/E31*100</f>
        <v>86.75055583147284</v>
      </c>
    </row>
    <row r="32" spans="1:7" s="9" customFormat="1" ht="12.75" customHeight="1">
      <c r="A32" s="5"/>
      <c r="B32" s="6" t="s">
        <v>66</v>
      </c>
      <c r="C32" s="5"/>
      <c r="D32" s="7" t="s">
        <v>14</v>
      </c>
      <c r="E32" s="8">
        <f>SUM(E33:E37)</f>
        <v>215443</v>
      </c>
      <c r="F32" s="8">
        <f>SUM(F33:F37)</f>
        <v>186898</v>
      </c>
      <c r="G32" s="8">
        <f>F32/E32*100</f>
        <v>86.75055583147284</v>
      </c>
    </row>
    <row r="33" spans="1:7" ht="12.75" customHeight="1">
      <c r="A33" s="1"/>
      <c r="B33" s="2"/>
      <c r="C33" s="1" t="s">
        <v>64</v>
      </c>
      <c r="D33" s="12" t="s">
        <v>63</v>
      </c>
      <c r="E33" s="3">
        <v>270</v>
      </c>
      <c r="F33" s="3">
        <v>268</v>
      </c>
      <c r="G33" s="3">
        <f>F33/E33*100</f>
        <v>99.25925925925925</v>
      </c>
    </row>
    <row r="34" spans="1:7" ht="12.75" customHeight="1">
      <c r="A34" s="36"/>
      <c r="B34" s="2"/>
      <c r="C34" s="1" t="s">
        <v>67</v>
      </c>
      <c r="D34" s="12" t="s">
        <v>68</v>
      </c>
      <c r="E34" s="3">
        <v>181594</v>
      </c>
      <c r="F34" s="3">
        <v>148815</v>
      </c>
      <c r="G34" s="3">
        <f>F34/E34*100</f>
        <v>81.94929347885943</v>
      </c>
    </row>
    <row r="35" spans="1:7" ht="12.75" customHeight="1">
      <c r="A35" s="36"/>
      <c r="B35" s="2"/>
      <c r="C35" s="1" t="s">
        <v>86</v>
      </c>
      <c r="D35" s="12" t="s">
        <v>160</v>
      </c>
      <c r="E35" s="3"/>
      <c r="F35" s="3">
        <v>12</v>
      </c>
      <c r="G35" s="3"/>
    </row>
    <row r="36" spans="1:7" ht="12.75" customHeight="1">
      <c r="A36" s="36"/>
      <c r="B36" s="2"/>
      <c r="C36" s="1" t="s">
        <v>92</v>
      </c>
      <c r="D36" s="47" t="s">
        <v>93</v>
      </c>
      <c r="E36" s="3">
        <v>6643</v>
      </c>
      <c r="F36" s="3">
        <v>6694</v>
      </c>
      <c r="G36" s="3">
        <f>F36/E36*100</f>
        <v>100.76772542525967</v>
      </c>
    </row>
    <row r="37" spans="1:7" ht="12.75" customHeight="1">
      <c r="A37" s="36"/>
      <c r="B37" s="2"/>
      <c r="C37" s="1" t="s">
        <v>162</v>
      </c>
      <c r="D37" s="12" t="s">
        <v>275</v>
      </c>
      <c r="E37" s="3">
        <v>26936</v>
      </c>
      <c r="F37" s="3">
        <v>31109</v>
      </c>
      <c r="G37" s="3">
        <f>F37/E37*100</f>
        <v>115.49227799227799</v>
      </c>
    </row>
    <row r="38" spans="1:7" ht="12.75" customHeight="1">
      <c r="A38" s="36"/>
      <c r="B38" s="2"/>
      <c r="C38" s="1"/>
      <c r="D38" s="12" t="s">
        <v>274</v>
      </c>
      <c r="E38" s="3"/>
      <c r="F38" s="3"/>
      <c r="G38" s="3"/>
    </row>
    <row r="39" spans="1:7" s="43" customFormat="1" ht="17.25" customHeight="1">
      <c r="A39" s="36" t="s">
        <v>99</v>
      </c>
      <c r="B39" s="37"/>
      <c r="C39" s="36"/>
      <c r="D39" s="38" t="s">
        <v>100</v>
      </c>
      <c r="E39" s="40">
        <f>E40</f>
        <v>3196</v>
      </c>
      <c r="F39" s="40">
        <f>F40</f>
        <v>3202</v>
      </c>
      <c r="G39" s="40">
        <f>F39/E39*100</f>
        <v>100.18773466833541</v>
      </c>
    </row>
    <row r="40" spans="1:7" s="9" customFormat="1" ht="12.75" customHeight="1">
      <c r="A40" s="5"/>
      <c r="B40" s="6" t="s">
        <v>105</v>
      </c>
      <c r="C40" s="5"/>
      <c r="D40" s="7" t="s">
        <v>106</v>
      </c>
      <c r="E40" s="8">
        <f>E42+E43+E41</f>
        <v>3196</v>
      </c>
      <c r="F40" s="8">
        <f>F42+F43+F41</f>
        <v>3202</v>
      </c>
      <c r="G40" s="8">
        <f>F40/E40*100</f>
        <v>100.18773466833541</v>
      </c>
    </row>
    <row r="41" spans="1:7" ht="12.75" customHeight="1">
      <c r="A41" s="1"/>
      <c r="B41" s="2"/>
      <c r="C41" s="1" t="s">
        <v>64</v>
      </c>
      <c r="D41" s="12" t="s">
        <v>63</v>
      </c>
      <c r="E41" s="3">
        <v>86</v>
      </c>
      <c r="F41" s="3">
        <v>86</v>
      </c>
      <c r="G41" s="3">
        <f>F41/E41*100</f>
        <v>100</v>
      </c>
    </row>
    <row r="42" spans="1:7" ht="12.75" customHeight="1">
      <c r="A42" s="1"/>
      <c r="B42" s="2"/>
      <c r="C42" s="1" t="s">
        <v>86</v>
      </c>
      <c r="D42" s="12" t="s">
        <v>160</v>
      </c>
      <c r="E42" s="3">
        <v>70</v>
      </c>
      <c r="F42" s="3">
        <v>76</v>
      </c>
      <c r="G42" s="3">
        <f>F42/E42*100</f>
        <v>108.57142857142857</v>
      </c>
    </row>
    <row r="43" spans="1:7" ht="12.75" customHeight="1">
      <c r="A43" s="1"/>
      <c r="B43" s="2"/>
      <c r="C43" s="1" t="s">
        <v>214</v>
      </c>
      <c r="D43" s="12" t="s">
        <v>221</v>
      </c>
      <c r="E43" s="3">
        <v>3040</v>
      </c>
      <c r="F43" s="3">
        <v>3040</v>
      </c>
      <c r="G43" s="3">
        <f>F43/E43*100</f>
        <v>100</v>
      </c>
    </row>
    <row r="44" spans="1:7" ht="12.75" customHeight="1">
      <c r="A44" s="1"/>
      <c r="B44" s="2"/>
      <c r="C44" s="1"/>
      <c r="D44" s="12" t="s">
        <v>257</v>
      </c>
      <c r="E44" s="3"/>
      <c r="F44" s="3"/>
      <c r="G44" s="3"/>
    </row>
    <row r="45" spans="1:7" ht="12.75" customHeight="1">
      <c r="A45" s="1"/>
      <c r="B45" s="2"/>
      <c r="C45" s="1"/>
      <c r="D45" s="12" t="s">
        <v>222</v>
      </c>
      <c r="E45" s="3"/>
      <c r="F45" s="3"/>
      <c r="G45" s="3"/>
    </row>
    <row r="46" spans="1:7" s="43" customFormat="1" ht="17.25" customHeight="1">
      <c r="A46" s="36" t="s">
        <v>69</v>
      </c>
      <c r="B46" s="37"/>
      <c r="C46" s="36"/>
      <c r="D46" s="38" t="s">
        <v>70</v>
      </c>
      <c r="E46" s="40">
        <f>E47+E50+E63+E66</f>
        <v>1092171</v>
      </c>
      <c r="F46" s="40">
        <f>F47+F50+F63+F66</f>
        <v>1051004</v>
      </c>
      <c r="G46" s="40">
        <f>F46/E46*100</f>
        <v>96.23071844976656</v>
      </c>
    </row>
    <row r="47" spans="1:7" s="9" customFormat="1" ht="12.75" customHeight="1">
      <c r="A47" s="48"/>
      <c r="B47" s="6" t="s">
        <v>71</v>
      </c>
      <c r="C47" s="5"/>
      <c r="D47" s="7" t="s">
        <v>27</v>
      </c>
      <c r="E47" s="8">
        <f>E48</f>
        <v>11086</v>
      </c>
      <c r="F47" s="8">
        <f>F48</f>
        <v>11086</v>
      </c>
      <c r="G47" s="8">
        <f>F47/E47*100</f>
        <v>100</v>
      </c>
    </row>
    <row r="48" spans="1:7" s="9" customFormat="1" ht="12.75" customHeight="1">
      <c r="A48" s="48"/>
      <c r="B48" s="6"/>
      <c r="C48" s="1" t="s">
        <v>72</v>
      </c>
      <c r="D48" s="47" t="s">
        <v>167</v>
      </c>
      <c r="E48" s="3">
        <v>11086</v>
      </c>
      <c r="F48" s="3">
        <v>11086</v>
      </c>
      <c r="G48" s="3">
        <f>F48/E48*100</f>
        <v>100</v>
      </c>
    </row>
    <row r="49" spans="1:7" ht="12.75" customHeight="1">
      <c r="A49" s="36"/>
      <c r="B49" s="2"/>
      <c r="C49" s="1"/>
      <c r="D49" s="47" t="s">
        <v>168</v>
      </c>
      <c r="E49" s="3"/>
      <c r="F49" s="3"/>
      <c r="G49" s="3"/>
    </row>
    <row r="50" spans="1:7" ht="15.75" customHeight="1">
      <c r="A50" s="36"/>
      <c r="B50" s="6" t="s">
        <v>73</v>
      </c>
      <c r="C50" s="1"/>
      <c r="D50" s="7" t="s">
        <v>44</v>
      </c>
      <c r="E50" s="8">
        <f>SUM(E51:E60)</f>
        <v>1056320</v>
      </c>
      <c r="F50" s="8">
        <f>SUM(F51:F60)</f>
        <v>1015251</v>
      </c>
      <c r="G50" s="8">
        <f>F50/E50*100</f>
        <v>96.11206831263253</v>
      </c>
    </row>
    <row r="51" spans="1:7" ht="12.75">
      <c r="A51" s="1"/>
      <c r="B51" s="2"/>
      <c r="C51" s="1" t="s">
        <v>74</v>
      </c>
      <c r="D51" s="12" t="s">
        <v>75</v>
      </c>
      <c r="E51" s="3">
        <v>1000000</v>
      </c>
      <c r="F51" s="3">
        <v>947543</v>
      </c>
      <c r="G51" s="3">
        <f>F51/E51*100</f>
        <v>94.7543</v>
      </c>
    </row>
    <row r="52" spans="1:7" ht="12.75">
      <c r="A52" s="1"/>
      <c r="B52" s="2"/>
      <c r="C52" s="1" t="s">
        <v>64</v>
      </c>
      <c r="D52" s="12" t="s">
        <v>63</v>
      </c>
      <c r="E52" s="3">
        <v>3540</v>
      </c>
      <c r="F52" s="3">
        <v>5740</v>
      </c>
      <c r="G52" s="3">
        <f>F52/E52*100</f>
        <v>162.14689265536722</v>
      </c>
    </row>
    <row r="53" spans="1:7" ht="12.75">
      <c r="A53" s="1"/>
      <c r="B53" s="2"/>
      <c r="C53" s="1" t="s">
        <v>163</v>
      </c>
      <c r="D53" s="12" t="s">
        <v>169</v>
      </c>
      <c r="E53" s="3">
        <v>4789</v>
      </c>
      <c r="F53" s="3">
        <v>10895</v>
      </c>
      <c r="G53" s="3">
        <f>F53/E53*100</f>
        <v>227.50052202965128</v>
      </c>
    </row>
    <row r="54" spans="1:7" ht="12.75">
      <c r="A54" s="1"/>
      <c r="B54" s="2"/>
      <c r="C54" s="1"/>
      <c r="D54" s="12" t="s">
        <v>276</v>
      </c>
      <c r="E54" s="3"/>
      <c r="F54" s="3"/>
      <c r="G54" s="3"/>
    </row>
    <row r="55" spans="1:7" ht="12.75">
      <c r="A55" s="1"/>
      <c r="B55" s="2"/>
      <c r="C55" s="1"/>
      <c r="D55" s="12" t="s">
        <v>170</v>
      </c>
      <c r="E55" s="3"/>
      <c r="F55" s="3"/>
      <c r="G55" s="3"/>
    </row>
    <row r="56" spans="1:7" ht="12.75">
      <c r="A56" s="1"/>
      <c r="B56" s="2"/>
      <c r="C56" s="1" t="s">
        <v>86</v>
      </c>
      <c r="D56" s="12" t="s">
        <v>160</v>
      </c>
      <c r="E56" s="3">
        <v>4570</v>
      </c>
      <c r="F56" s="3">
        <v>4595</v>
      </c>
      <c r="G56" s="3">
        <f>F56/E56*100</f>
        <v>100.54704595185994</v>
      </c>
    </row>
    <row r="57" spans="1:7" ht="12.75">
      <c r="A57" s="1"/>
      <c r="B57" s="2"/>
      <c r="C57" s="1" t="s">
        <v>92</v>
      </c>
      <c r="D57" s="12" t="s">
        <v>93</v>
      </c>
      <c r="E57" s="3">
        <v>5576</v>
      </c>
      <c r="F57" s="3">
        <v>4346</v>
      </c>
      <c r="G57" s="3">
        <f>F57/E57*100</f>
        <v>77.94117647058823</v>
      </c>
    </row>
    <row r="58" spans="1:7" ht="12.75">
      <c r="A58" s="1"/>
      <c r="B58" s="2"/>
      <c r="C58" s="1" t="s">
        <v>164</v>
      </c>
      <c r="D58" s="12" t="s">
        <v>171</v>
      </c>
      <c r="E58" s="3">
        <v>363</v>
      </c>
      <c r="F58" s="3">
        <v>364</v>
      </c>
      <c r="G58" s="3">
        <f>F58/E58*100</f>
        <v>100.2754820936639</v>
      </c>
    </row>
    <row r="59" spans="1:7" ht="12.75">
      <c r="A59" s="1"/>
      <c r="B59" s="2"/>
      <c r="C59" s="1"/>
      <c r="D59" s="12" t="s">
        <v>172</v>
      </c>
      <c r="E59" s="3"/>
      <c r="F59" s="3"/>
      <c r="G59" s="3"/>
    </row>
    <row r="60" spans="1:7" ht="12.75">
      <c r="A60" s="1"/>
      <c r="B60" s="2"/>
      <c r="C60" s="1" t="s">
        <v>214</v>
      </c>
      <c r="D60" s="12" t="s">
        <v>221</v>
      </c>
      <c r="E60" s="3">
        <v>37482</v>
      </c>
      <c r="F60" s="3">
        <v>41768</v>
      </c>
      <c r="G60" s="3">
        <f>F60/E60*100</f>
        <v>111.43482204791633</v>
      </c>
    </row>
    <row r="61" spans="1:7" ht="12.75">
      <c r="A61" s="1"/>
      <c r="B61" s="2"/>
      <c r="C61" s="1"/>
      <c r="D61" s="12" t="s">
        <v>257</v>
      </c>
      <c r="E61" s="3"/>
      <c r="F61" s="3"/>
      <c r="G61" s="3"/>
    </row>
    <row r="62" spans="1:7" ht="12.75">
      <c r="A62" s="1"/>
      <c r="B62" s="2"/>
      <c r="C62" s="1"/>
      <c r="D62" s="12" t="s">
        <v>222</v>
      </c>
      <c r="E62" s="3"/>
      <c r="F62" s="3"/>
      <c r="G62" s="3"/>
    </row>
    <row r="63" spans="1:7" s="9" customFormat="1" ht="12.75">
      <c r="A63" s="5"/>
      <c r="B63" s="6" t="s">
        <v>107</v>
      </c>
      <c r="C63" s="5"/>
      <c r="D63" s="49" t="s">
        <v>28</v>
      </c>
      <c r="E63" s="8">
        <f>E64</f>
        <v>16665</v>
      </c>
      <c r="F63" s="8">
        <f>F64</f>
        <v>16568</v>
      </c>
      <c r="G63" s="8">
        <f>F63/E63*100</f>
        <v>99.41794179417943</v>
      </c>
    </row>
    <row r="64" spans="1:7" ht="12.75">
      <c r="A64" s="1"/>
      <c r="B64" s="2"/>
      <c r="C64" s="1" t="s">
        <v>72</v>
      </c>
      <c r="D64" s="47" t="s">
        <v>167</v>
      </c>
      <c r="E64" s="3">
        <v>16665</v>
      </c>
      <c r="F64" s="3">
        <v>16568</v>
      </c>
      <c r="G64" s="3">
        <f>F64/E64*100</f>
        <v>99.41794179417943</v>
      </c>
    </row>
    <row r="65" spans="1:7" ht="12.75">
      <c r="A65" s="1"/>
      <c r="B65" s="2"/>
      <c r="C65" s="1"/>
      <c r="D65" s="47" t="s">
        <v>168</v>
      </c>
      <c r="E65" s="3"/>
      <c r="F65" s="3"/>
      <c r="G65" s="3"/>
    </row>
    <row r="66" spans="1:7" s="9" customFormat="1" ht="12.75">
      <c r="A66" s="5"/>
      <c r="B66" s="6" t="s">
        <v>126</v>
      </c>
      <c r="C66" s="5"/>
      <c r="D66" s="7" t="s">
        <v>280</v>
      </c>
      <c r="E66" s="8">
        <f>E67</f>
        <v>8100</v>
      </c>
      <c r="F66" s="8">
        <f>F67</f>
        <v>8099</v>
      </c>
      <c r="G66" s="8">
        <f>F66/E66*100</f>
        <v>99.98765432098764</v>
      </c>
    </row>
    <row r="67" spans="1:7" ht="12.75">
      <c r="A67" s="1"/>
      <c r="B67" s="2"/>
      <c r="C67" s="1" t="s">
        <v>214</v>
      </c>
      <c r="D67" s="12" t="s">
        <v>221</v>
      </c>
      <c r="E67" s="3">
        <v>8100</v>
      </c>
      <c r="F67" s="3">
        <v>8099</v>
      </c>
      <c r="G67" s="3">
        <f>F67/E67*100</f>
        <v>99.98765432098764</v>
      </c>
    </row>
    <row r="68" spans="1:7" ht="12.75">
      <c r="A68" s="1"/>
      <c r="B68" s="2"/>
      <c r="C68" s="1"/>
      <c r="D68" s="12" t="s">
        <v>257</v>
      </c>
      <c r="E68" s="3"/>
      <c r="F68" s="3"/>
      <c r="G68" s="3"/>
    </row>
    <row r="69" spans="1:7" ht="12.75">
      <c r="A69" s="1"/>
      <c r="B69" s="2"/>
      <c r="C69" s="1"/>
      <c r="D69" s="12" t="s">
        <v>222</v>
      </c>
      <c r="E69" s="3"/>
      <c r="F69" s="3"/>
      <c r="G69" s="3"/>
    </row>
    <row r="70" spans="1:7" ht="12.75">
      <c r="A70" s="1"/>
      <c r="B70" s="2"/>
      <c r="C70" s="1"/>
      <c r="D70" s="47"/>
      <c r="E70" s="3"/>
      <c r="F70" s="3"/>
      <c r="G70" s="3"/>
    </row>
    <row r="71" spans="1:7" s="43" customFormat="1" ht="17.25" customHeight="1">
      <c r="A71" s="36" t="s">
        <v>108</v>
      </c>
      <c r="B71" s="37"/>
      <c r="C71" s="36"/>
      <c r="D71" s="38" t="s">
        <v>173</v>
      </c>
      <c r="E71" s="40">
        <f>E72</f>
        <v>2629</v>
      </c>
      <c r="F71" s="40">
        <f>F72</f>
        <v>2882</v>
      </c>
      <c r="G71" s="40">
        <f>F71/E71*100</f>
        <v>109.62343096234311</v>
      </c>
    </row>
    <row r="72" spans="1:7" s="9" customFormat="1" ht="12.75">
      <c r="A72" s="5"/>
      <c r="B72" s="6" t="s">
        <v>109</v>
      </c>
      <c r="C72" s="5"/>
      <c r="D72" s="7" t="s">
        <v>174</v>
      </c>
      <c r="E72" s="8">
        <f>E73+E75+E74</f>
        <v>2629</v>
      </c>
      <c r="F72" s="8">
        <f>F73+F75+F74</f>
        <v>2882</v>
      </c>
      <c r="G72" s="8">
        <f>F72/E72*100</f>
        <v>109.62343096234311</v>
      </c>
    </row>
    <row r="73" spans="1:7" ht="12.75">
      <c r="A73" s="1"/>
      <c r="B73" s="2"/>
      <c r="C73" s="1" t="s">
        <v>86</v>
      </c>
      <c r="D73" s="12" t="s">
        <v>160</v>
      </c>
      <c r="E73" s="3">
        <v>1911</v>
      </c>
      <c r="F73" s="3">
        <v>2150</v>
      </c>
      <c r="G73" s="3">
        <f>F73/E73*100</f>
        <v>112.50654107796964</v>
      </c>
    </row>
    <row r="74" spans="1:7" ht="12.75">
      <c r="A74" s="1"/>
      <c r="B74" s="2"/>
      <c r="C74" s="1" t="s">
        <v>92</v>
      </c>
      <c r="D74" s="12" t="s">
        <v>93</v>
      </c>
      <c r="E74" s="3">
        <v>718</v>
      </c>
      <c r="F74" s="3">
        <v>717</v>
      </c>
      <c r="G74" s="3">
        <f>F74/E74*100</f>
        <v>99.86072423398329</v>
      </c>
    </row>
    <row r="75" spans="1:7" ht="12.75">
      <c r="A75" s="1"/>
      <c r="B75" s="2"/>
      <c r="C75" s="1" t="s">
        <v>162</v>
      </c>
      <c r="D75" s="12" t="s">
        <v>275</v>
      </c>
      <c r="E75" s="3"/>
      <c r="F75" s="3">
        <v>15</v>
      </c>
      <c r="G75" s="3"/>
    </row>
    <row r="76" spans="1:7" ht="12.75">
      <c r="A76" s="1"/>
      <c r="B76" s="2"/>
      <c r="C76" s="1"/>
      <c r="D76" s="12" t="s">
        <v>274</v>
      </c>
      <c r="E76" s="3"/>
      <c r="F76" s="3"/>
      <c r="G76" s="3"/>
    </row>
    <row r="77" spans="1:7" s="43" customFormat="1" ht="19.5" customHeight="1">
      <c r="A77" s="36" t="s">
        <v>76</v>
      </c>
      <c r="B77" s="37"/>
      <c r="C77" s="36"/>
      <c r="D77" s="38" t="s">
        <v>175</v>
      </c>
      <c r="E77" s="40">
        <f>E80</f>
        <v>477515</v>
      </c>
      <c r="F77" s="40">
        <f>F80</f>
        <v>443567</v>
      </c>
      <c r="G77" s="40">
        <f>F77/E77*100</f>
        <v>92.89069453315602</v>
      </c>
    </row>
    <row r="78" spans="1:7" s="43" customFormat="1" ht="17.25" customHeight="1">
      <c r="A78" s="36"/>
      <c r="B78" s="37"/>
      <c r="C78" s="36"/>
      <c r="D78" s="38" t="s">
        <v>176</v>
      </c>
      <c r="E78" s="50"/>
      <c r="F78" s="50"/>
      <c r="G78" s="50"/>
    </row>
    <row r="79" spans="1:7" s="43" customFormat="1" ht="17.25" customHeight="1">
      <c r="A79" s="36"/>
      <c r="B79" s="37"/>
      <c r="C79" s="36"/>
      <c r="D79" s="38" t="s">
        <v>177</v>
      </c>
      <c r="E79" s="50"/>
      <c r="F79" s="50"/>
      <c r="G79" s="50"/>
    </row>
    <row r="80" spans="1:7" s="9" customFormat="1" ht="12.75">
      <c r="A80" s="5"/>
      <c r="B80" s="6" t="s">
        <v>77</v>
      </c>
      <c r="C80" s="5"/>
      <c r="D80" s="7" t="s">
        <v>178</v>
      </c>
      <c r="E80" s="8">
        <f>E81</f>
        <v>477515</v>
      </c>
      <c r="F80" s="8">
        <f>F81</f>
        <v>443567</v>
      </c>
      <c r="G80" s="8">
        <f aca="true" t="shared" si="0" ref="G80:G93">F80/E80*100</f>
        <v>92.89069453315602</v>
      </c>
    </row>
    <row r="81" spans="1:7" ht="12.75">
      <c r="A81" s="1"/>
      <c r="B81" s="2"/>
      <c r="C81" s="1" t="s">
        <v>78</v>
      </c>
      <c r="D81" s="12" t="s">
        <v>42</v>
      </c>
      <c r="E81" s="3">
        <v>477515</v>
      </c>
      <c r="F81" s="3">
        <v>443567</v>
      </c>
      <c r="G81" s="3">
        <f t="shared" si="0"/>
        <v>92.89069453315602</v>
      </c>
    </row>
    <row r="82" spans="1:7" s="43" customFormat="1" ht="17.25" customHeight="1">
      <c r="A82" s="36" t="s">
        <v>79</v>
      </c>
      <c r="B82" s="37"/>
      <c r="C82" s="36"/>
      <c r="D82" s="38" t="s">
        <v>34</v>
      </c>
      <c r="E82" s="40">
        <f>E83+E85+E87+E89</f>
        <v>23350669</v>
      </c>
      <c r="F82" s="40">
        <f>F83+F85+F87+F89</f>
        <v>23348250</v>
      </c>
      <c r="G82" s="40">
        <f t="shared" si="0"/>
        <v>99.98964055376743</v>
      </c>
    </row>
    <row r="83" spans="1:7" s="9" customFormat="1" ht="12.75">
      <c r="A83" s="5"/>
      <c r="B83" s="6" t="s">
        <v>80</v>
      </c>
      <c r="C83" s="5"/>
      <c r="D83" s="7" t="s">
        <v>179</v>
      </c>
      <c r="E83" s="8">
        <f>E84</f>
        <v>19094398</v>
      </c>
      <c r="F83" s="8">
        <f>F84</f>
        <v>19094398</v>
      </c>
      <c r="G83" s="8">
        <f t="shared" si="0"/>
        <v>100</v>
      </c>
    </row>
    <row r="84" spans="1:7" ht="12.75">
      <c r="A84" s="1"/>
      <c r="B84" s="2"/>
      <c r="C84" s="1" t="s">
        <v>81</v>
      </c>
      <c r="D84" s="12" t="s">
        <v>45</v>
      </c>
      <c r="E84" s="3">
        <v>19094398</v>
      </c>
      <c r="F84" s="3">
        <v>19094398</v>
      </c>
      <c r="G84" s="3">
        <f t="shared" si="0"/>
        <v>100</v>
      </c>
    </row>
    <row r="85" spans="1:7" ht="12.75">
      <c r="A85" s="1"/>
      <c r="B85" s="6" t="s">
        <v>82</v>
      </c>
      <c r="C85" s="1"/>
      <c r="D85" s="7" t="s">
        <v>46</v>
      </c>
      <c r="E85" s="8">
        <f>E86</f>
        <v>1201813</v>
      </c>
      <c r="F85" s="8">
        <f>F86</f>
        <v>1201813</v>
      </c>
      <c r="G85" s="8">
        <f t="shared" si="0"/>
        <v>100</v>
      </c>
    </row>
    <row r="86" spans="1:7" ht="12.75">
      <c r="A86" s="1"/>
      <c r="B86" s="2"/>
      <c r="C86" s="1" t="s">
        <v>81</v>
      </c>
      <c r="D86" s="12" t="s">
        <v>45</v>
      </c>
      <c r="E86" s="3">
        <v>1201813</v>
      </c>
      <c r="F86" s="3">
        <v>1201813</v>
      </c>
      <c r="G86" s="3">
        <f t="shared" si="0"/>
        <v>100</v>
      </c>
    </row>
    <row r="87" spans="1:7" s="9" customFormat="1" ht="12.75">
      <c r="A87" s="5"/>
      <c r="B87" s="6" t="s">
        <v>83</v>
      </c>
      <c r="C87" s="5"/>
      <c r="D87" s="7" t="s">
        <v>180</v>
      </c>
      <c r="E87" s="8">
        <f>E88</f>
        <v>2984458</v>
      </c>
      <c r="F87" s="8">
        <f>F88</f>
        <v>2984458</v>
      </c>
      <c r="G87" s="8">
        <f t="shared" si="0"/>
        <v>100</v>
      </c>
    </row>
    <row r="88" spans="1:7" ht="12.75">
      <c r="A88" s="1"/>
      <c r="B88" s="2"/>
      <c r="C88" s="1" t="s">
        <v>81</v>
      </c>
      <c r="D88" s="12" t="s">
        <v>45</v>
      </c>
      <c r="E88" s="3">
        <v>2984458</v>
      </c>
      <c r="F88" s="3">
        <v>2984458</v>
      </c>
      <c r="G88" s="3">
        <f t="shared" si="0"/>
        <v>100</v>
      </c>
    </row>
    <row r="89" spans="1:7" s="9" customFormat="1" ht="12.75" customHeight="1">
      <c r="A89" s="5"/>
      <c r="B89" s="6" t="s">
        <v>84</v>
      </c>
      <c r="C89" s="5"/>
      <c r="D89" s="7" t="s">
        <v>85</v>
      </c>
      <c r="E89" s="8">
        <f>E90</f>
        <v>70000</v>
      </c>
      <c r="F89" s="8">
        <f>F90</f>
        <v>67581</v>
      </c>
      <c r="G89" s="8">
        <f t="shared" si="0"/>
        <v>96.54428571428572</v>
      </c>
    </row>
    <row r="90" spans="1:7" ht="12.75">
      <c r="A90" s="1"/>
      <c r="B90" s="2"/>
      <c r="C90" s="1" t="s">
        <v>86</v>
      </c>
      <c r="D90" s="12" t="s">
        <v>160</v>
      </c>
      <c r="E90" s="3">
        <v>70000</v>
      </c>
      <c r="F90" s="3">
        <v>67581</v>
      </c>
      <c r="G90" s="3">
        <f t="shared" si="0"/>
        <v>96.54428571428572</v>
      </c>
    </row>
    <row r="91" spans="1:7" s="43" customFormat="1" ht="17.25" customHeight="1">
      <c r="A91" s="36" t="s">
        <v>130</v>
      </c>
      <c r="B91" s="37"/>
      <c r="C91" s="36"/>
      <c r="D91" s="38" t="s">
        <v>15</v>
      </c>
      <c r="E91" s="40">
        <f>E121+E110+E103+E92+E99</f>
        <v>240421</v>
      </c>
      <c r="F91" s="40">
        <f>F121+F110+F103+F92+F99</f>
        <v>238452</v>
      </c>
      <c r="G91" s="40">
        <f t="shared" si="0"/>
        <v>99.18101996081873</v>
      </c>
    </row>
    <row r="92" spans="1:7" s="9" customFormat="1" ht="12" customHeight="1">
      <c r="A92" s="5"/>
      <c r="B92" s="6" t="s">
        <v>131</v>
      </c>
      <c r="C92" s="5"/>
      <c r="D92" s="7" t="s">
        <v>132</v>
      </c>
      <c r="E92" s="8">
        <f>SUM(E93:E98)</f>
        <v>1216</v>
      </c>
      <c r="F92" s="8">
        <f>SUM(F93:F98)</f>
        <v>1216</v>
      </c>
      <c r="G92" s="8">
        <f t="shared" si="0"/>
        <v>100</v>
      </c>
    </row>
    <row r="93" spans="1:7" ht="12" customHeight="1">
      <c r="A93" s="1"/>
      <c r="B93" s="2"/>
      <c r="C93" s="1" t="s">
        <v>163</v>
      </c>
      <c r="D93" s="12" t="s">
        <v>169</v>
      </c>
      <c r="E93" s="3">
        <v>924</v>
      </c>
      <c r="F93" s="3">
        <v>924</v>
      </c>
      <c r="G93" s="3">
        <f t="shared" si="0"/>
        <v>100</v>
      </c>
    </row>
    <row r="94" spans="1:7" ht="12" customHeight="1">
      <c r="A94" s="1"/>
      <c r="B94" s="2"/>
      <c r="C94" s="1"/>
      <c r="D94" s="12" t="s">
        <v>276</v>
      </c>
      <c r="E94" s="3"/>
      <c r="F94" s="3"/>
      <c r="G94" s="3"/>
    </row>
    <row r="95" spans="1:7" ht="12" customHeight="1">
      <c r="A95" s="1"/>
      <c r="B95" s="2"/>
      <c r="C95" s="1"/>
      <c r="D95" s="12" t="s">
        <v>170</v>
      </c>
      <c r="E95" s="3"/>
      <c r="F95" s="3"/>
      <c r="G95" s="3"/>
    </row>
    <row r="96" spans="1:7" ht="12" customHeight="1">
      <c r="A96" s="1"/>
      <c r="B96" s="2"/>
      <c r="C96" s="1" t="s">
        <v>67</v>
      </c>
      <c r="D96" s="12" t="s">
        <v>68</v>
      </c>
      <c r="E96" s="3">
        <v>64</v>
      </c>
      <c r="F96" s="3">
        <v>64</v>
      </c>
      <c r="G96" s="3">
        <f>F96/E96*100</f>
        <v>100</v>
      </c>
    </row>
    <row r="97" spans="1:7" ht="12" customHeight="1">
      <c r="A97" s="1"/>
      <c r="B97" s="2"/>
      <c r="C97" s="1" t="s">
        <v>86</v>
      </c>
      <c r="D97" s="12" t="s">
        <v>160</v>
      </c>
      <c r="E97" s="3">
        <v>154</v>
      </c>
      <c r="F97" s="3">
        <v>154</v>
      </c>
      <c r="G97" s="3">
        <f>F97/E97*100</f>
        <v>100</v>
      </c>
    </row>
    <row r="98" spans="1:7" ht="12" customHeight="1">
      <c r="A98" s="1"/>
      <c r="B98" s="2"/>
      <c r="C98" s="1" t="s">
        <v>92</v>
      </c>
      <c r="D98" s="12" t="s">
        <v>93</v>
      </c>
      <c r="E98" s="3">
        <v>74</v>
      </c>
      <c r="F98" s="3">
        <v>74</v>
      </c>
      <c r="G98" s="3">
        <f>F98/E98*100</f>
        <v>100</v>
      </c>
    </row>
    <row r="99" spans="1:7" s="9" customFormat="1" ht="12" customHeight="1">
      <c r="A99" s="5"/>
      <c r="B99" s="6" t="s">
        <v>134</v>
      </c>
      <c r="C99" s="5"/>
      <c r="D99" s="7" t="s">
        <v>135</v>
      </c>
      <c r="E99" s="8">
        <f>E100</f>
        <v>2001</v>
      </c>
      <c r="F99" s="8">
        <f>F100</f>
        <v>2001</v>
      </c>
      <c r="G99" s="8">
        <f>F99/E99*100</f>
        <v>100</v>
      </c>
    </row>
    <row r="100" spans="1:7" ht="12" customHeight="1">
      <c r="A100" s="1"/>
      <c r="B100" s="2"/>
      <c r="C100" s="1" t="s">
        <v>163</v>
      </c>
      <c r="D100" s="12" t="s">
        <v>169</v>
      </c>
      <c r="E100" s="3">
        <v>2001</v>
      </c>
      <c r="F100" s="3">
        <v>2001</v>
      </c>
      <c r="G100" s="3">
        <f>F100/E100*100</f>
        <v>100</v>
      </c>
    </row>
    <row r="101" spans="1:7" ht="12" customHeight="1">
      <c r="A101" s="1"/>
      <c r="B101" s="2"/>
      <c r="C101" s="1"/>
      <c r="D101" s="12" t="s">
        <v>276</v>
      </c>
      <c r="E101" s="3"/>
      <c r="F101" s="3"/>
      <c r="G101" s="3"/>
    </row>
    <row r="102" spans="1:7" ht="12" customHeight="1">
      <c r="A102" s="1"/>
      <c r="B102" s="2"/>
      <c r="C102" s="1"/>
      <c r="D102" s="12" t="s">
        <v>170</v>
      </c>
      <c r="E102" s="3"/>
      <c r="F102" s="3"/>
      <c r="G102" s="3"/>
    </row>
    <row r="103" spans="1:7" s="9" customFormat="1" ht="12.75" customHeight="1">
      <c r="A103" s="5"/>
      <c r="B103" s="6" t="s">
        <v>136</v>
      </c>
      <c r="C103" s="5"/>
      <c r="D103" s="7" t="s">
        <v>137</v>
      </c>
      <c r="E103" s="8">
        <f>SUM(E104:E107)</f>
        <v>17994</v>
      </c>
      <c r="F103" s="8">
        <f>SUM(F104:F107)</f>
        <v>17994</v>
      </c>
      <c r="G103" s="8">
        <f>F103/E103*100</f>
        <v>100</v>
      </c>
    </row>
    <row r="104" spans="1:7" ht="12.75" customHeight="1">
      <c r="A104" s="1"/>
      <c r="B104" s="2"/>
      <c r="C104" s="1" t="s">
        <v>163</v>
      </c>
      <c r="D104" s="12" t="s">
        <v>169</v>
      </c>
      <c r="E104" s="3">
        <v>8162</v>
      </c>
      <c r="F104" s="3">
        <v>8162</v>
      </c>
      <c r="G104" s="3">
        <f>F104/E104*100</f>
        <v>100</v>
      </c>
    </row>
    <row r="105" spans="1:7" ht="12.75" customHeight="1">
      <c r="A105" s="1"/>
      <c r="B105" s="2"/>
      <c r="C105" s="1"/>
      <c r="D105" s="12" t="s">
        <v>276</v>
      </c>
      <c r="E105" s="3"/>
      <c r="F105" s="3"/>
      <c r="G105" s="3"/>
    </row>
    <row r="106" spans="1:7" ht="12.75" customHeight="1">
      <c r="A106" s="1"/>
      <c r="B106" s="2"/>
      <c r="C106" s="1"/>
      <c r="D106" s="12" t="s">
        <v>170</v>
      </c>
      <c r="E106" s="3"/>
      <c r="F106" s="3"/>
      <c r="G106" s="3"/>
    </row>
    <row r="107" spans="1:7" ht="12.75" customHeight="1">
      <c r="A107" s="1"/>
      <c r="B107" s="2"/>
      <c r="C107" s="1" t="s">
        <v>214</v>
      </c>
      <c r="D107" s="12" t="s">
        <v>221</v>
      </c>
      <c r="E107" s="3">
        <v>9832</v>
      </c>
      <c r="F107" s="3">
        <v>9832</v>
      </c>
      <c r="G107" s="3">
        <f>F107/E107*100</f>
        <v>100</v>
      </c>
    </row>
    <row r="108" spans="1:7" ht="12.75" customHeight="1">
      <c r="A108" s="1"/>
      <c r="B108" s="2"/>
      <c r="C108" s="1"/>
      <c r="D108" s="12" t="s">
        <v>257</v>
      </c>
      <c r="E108" s="3"/>
      <c r="F108" s="3"/>
      <c r="G108" s="3"/>
    </row>
    <row r="109" spans="1:7" ht="12.75" customHeight="1">
      <c r="A109" s="1"/>
      <c r="B109" s="2"/>
      <c r="C109" s="1"/>
      <c r="D109" s="12" t="s">
        <v>222</v>
      </c>
      <c r="E109" s="3"/>
      <c r="F109" s="3"/>
      <c r="G109" s="3"/>
    </row>
    <row r="110" spans="1:7" s="9" customFormat="1" ht="12.75" customHeight="1">
      <c r="A110" s="5"/>
      <c r="B110" s="6" t="s">
        <v>138</v>
      </c>
      <c r="C110" s="5"/>
      <c r="D110" s="7" t="s">
        <v>181</v>
      </c>
      <c r="E110" s="8">
        <f>SUM(E111:E119)</f>
        <v>132904</v>
      </c>
      <c r="F110" s="8">
        <f>SUM(F111:F119)</f>
        <v>130935</v>
      </c>
      <c r="G110" s="8">
        <f>F110/E110*100</f>
        <v>98.51847950400288</v>
      </c>
    </row>
    <row r="111" spans="1:7" ht="12.75" customHeight="1">
      <c r="A111" s="1"/>
      <c r="B111" s="2"/>
      <c r="C111" s="1" t="s">
        <v>64</v>
      </c>
      <c r="D111" s="12" t="s">
        <v>63</v>
      </c>
      <c r="E111" s="3">
        <v>15904</v>
      </c>
      <c r="F111" s="3">
        <v>15904</v>
      </c>
      <c r="G111" s="3">
        <f>F111/E111*100</f>
        <v>100</v>
      </c>
    </row>
    <row r="112" spans="1:7" ht="12.75" customHeight="1">
      <c r="A112" s="1"/>
      <c r="B112" s="2"/>
      <c r="C112" s="1" t="s">
        <v>163</v>
      </c>
      <c r="D112" s="12" t="s">
        <v>169</v>
      </c>
      <c r="E112" s="3">
        <v>46901</v>
      </c>
      <c r="F112" s="3">
        <v>46901</v>
      </c>
      <c r="G112" s="3">
        <f>F112/E112*100</f>
        <v>100</v>
      </c>
    </row>
    <row r="113" spans="1:7" ht="12.75" customHeight="1">
      <c r="A113" s="1"/>
      <c r="B113" s="2"/>
      <c r="C113" s="1"/>
      <c r="D113" s="12" t="s">
        <v>276</v>
      </c>
      <c r="E113" s="3"/>
      <c r="F113" s="3"/>
      <c r="G113" s="3"/>
    </row>
    <row r="114" spans="1:7" ht="12.75" customHeight="1">
      <c r="A114" s="1"/>
      <c r="B114" s="2"/>
      <c r="C114" s="1"/>
      <c r="D114" s="12" t="s">
        <v>170</v>
      </c>
      <c r="E114" s="3"/>
      <c r="F114" s="3"/>
      <c r="G114" s="3"/>
    </row>
    <row r="115" spans="1:7" ht="12.75" customHeight="1">
      <c r="A115" s="1"/>
      <c r="B115" s="2"/>
      <c r="C115" s="1" t="s">
        <v>67</v>
      </c>
      <c r="D115" s="12" t="s">
        <v>68</v>
      </c>
      <c r="E115" s="3">
        <v>16250</v>
      </c>
      <c r="F115" s="3">
        <v>16250</v>
      </c>
      <c r="G115" s="3">
        <f>F115/E115*100</f>
        <v>100</v>
      </c>
    </row>
    <row r="116" spans="1:7" ht="12.75" customHeight="1">
      <c r="A116" s="1"/>
      <c r="B116" s="2"/>
      <c r="C116" s="1" t="s">
        <v>86</v>
      </c>
      <c r="D116" s="12" t="s">
        <v>160</v>
      </c>
      <c r="E116" s="3">
        <v>97</v>
      </c>
      <c r="F116" s="3">
        <v>109</v>
      </c>
      <c r="G116" s="3">
        <f>F116/E116*100</f>
        <v>112.37113402061856</v>
      </c>
    </row>
    <row r="117" spans="1:7" ht="12.75" customHeight="1">
      <c r="A117" s="1"/>
      <c r="B117" s="2"/>
      <c r="C117" s="51" t="s">
        <v>90</v>
      </c>
      <c r="D117" s="47" t="s">
        <v>183</v>
      </c>
      <c r="E117" s="3">
        <v>13752</v>
      </c>
      <c r="F117" s="3">
        <v>12742</v>
      </c>
      <c r="G117" s="3">
        <f>F117/E117*100</f>
        <v>92.65561372891216</v>
      </c>
    </row>
    <row r="118" spans="1:7" ht="12.75" customHeight="1">
      <c r="A118" s="1"/>
      <c r="B118" s="2"/>
      <c r="C118" s="51"/>
      <c r="D118" s="47" t="s">
        <v>184</v>
      </c>
      <c r="E118" s="3"/>
      <c r="F118" s="3"/>
      <c r="G118" s="3"/>
    </row>
    <row r="119" spans="1:7" ht="12.75" customHeight="1">
      <c r="A119" s="1"/>
      <c r="B119" s="2"/>
      <c r="C119" s="1" t="s">
        <v>291</v>
      </c>
      <c r="D119" s="12" t="s">
        <v>292</v>
      </c>
      <c r="E119" s="3">
        <v>40000</v>
      </c>
      <c r="F119" s="3">
        <v>39029</v>
      </c>
      <c r="G119" s="3">
        <f>F119/E119*100</f>
        <v>97.57249999999999</v>
      </c>
    </row>
    <row r="120" spans="1:7" ht="12.75" customHeight="1">
      <c r="A120" s="1"/>
      <c r="B120" s="2"/>
      <c r="C120" s="1"/>
      <c r="D120" s="12" t="s">
        <v>293</v>
      </c>
      <c r="E120" s="3"/>
      <c r="F120" s="3"/>
      <c r="G120" s="3"/>
    </row>
    <row r="121" spans="1:7" s="9" customFormat="1" ht="12.75" customHeight="1">
      <c r="A121" s="5"/>
      <c r="B121" s="6" t="s">
        <v>182</v>
      </c>
      <c r="C121" s="5"/>
      <c r="D121" s="7" t="s">
        <v>10</v>
      </c>
      <c r="E121" s="8">
        <f>E122</f>
        <v>86306</v>
      </c>
      <c r="F121" s="8">
        <f>F122</f>
        <v>86306</v>
      </c>
      <c r="G121" s="8">
        <f>F121/E121*100</f>
        <v>100</v>
      </c>
    </row>
    <row r="122" spans="1:7" ht="12.75">
      <c r="A122" s="1"/>
      <c r="B122" s="2"/>
      <c r="C122" s="51" t="s">
        <v>90</v>
      </c>
      <c r="D122" s="47" t="s">
        <v>183</v>
      </c>
      <c r="E122" s="3">
        <v>86306</v>
      </c>
      <c r="F122" s="3">
        <v>86306</v>
      </c>
      <c r="G122" s="3">
        <f>F122/E122*100</f>
        <v>100</v>
      </c>
    </row>
    <row r="123" spans="1:7" ht="12.75">
      <c r="A123" s="1"/>
      <c r="B123" s="2"/>
      <c r="C123" s="51"/>
      <c r="D123" s="47" t="s">
        <v>184</v>
      </c>
      <c r="E123" s="3"/>
      <c r="F123" s="3"/>
      <c r="G123" s="3"/>
    </row>
    <row r="124" spans="1:7" s="43" customFormat="1" ht="21.75" customHeight="1">
      <c r="A124" s="36" t="s">
        <v>110</v>
      </c>
      <c r="B124" s="37"/>
      <c r="C124" s="36"/>
      <c r="D124" s="38" t="s">
        <v>24</v>
      </c>
      <c r="E124" s="40">
        <f>E125</f>
        <v>66158</v>
      </c>
      <c r="F124" s="40">
        <f>F125</f>
        <v>46310</v>
      </c>
      <c r="G124" s="40">
        <f>F124/E124*100</f>
        <v>69.99909308020194</v>
      </c>
    </row>
    <row r="125" spans="1:7" s="9" customFormat="1" ht="12.75">
      <c r="A125" s="5"/>
      <c r="B125" s="6" t="s">
        <v>141</v>
      </c>
      <c r="C125" s="5"/>
      <c r="D125" s="7" t="s">
        <v>49</v>
      </c>
      <c r="E125" s="8">
        <f>E128+E126</f>
        <v>66158</v>
      </c>
      <c r="F125" s="8">
        <f>F128+F126</f>
        <v>46310</v>
      </c>
      <c r="G125" s="8">
        <f>F125/E125*100</f>
        <v>69.99909308020194</v>
      </c>
    </row>
    <row r="126" spans="1:7" ht="12.75">
      <c r="A126" s="1"/>
      <c r="B126" s="2"/>
      <c r="C126" s="51" t="s">
        <v>90</v>
      </c>
      <c r="D126" s="47" t="s">
        <v>183</v>
      </c>
      <c r="E126" s="3">
        <v>33658</v>
      </c>
      <c r="F126" s="3">
        <v>13810</v>
      </c>
      <c r="G126" s="3">
        <f>F126/E126*100</f>
        <v>41.03036425218373</v>
      </c>
    </row>
    <row r="127" spans="1:7" ht="12.75">
      <c r="A127" s="1"/>
      <c r="B127" s="2"/>
      <c r="C127" s="51"/>
      <c r="D127" s="47" t="s">
        <v>184</v>
      </c>
      <c r="E127" s="3"/>
      <c r="F127" s="3"/>
      <c r="G127" s="3"/>
    </row>
    <row r="128" spans="1:7" ht="12.75">
      <c r="A128" s="1"/>
      <c r="B128" s="2"/>
      <c r="C128" s="51" t="s">
        <v>258</v>
      </c>
      <c r="D128" s="47" t="s">
        <v>259</v>
      </c>
      <c r="E128" s="3">
        <v>32500</v>
      </c>
      <c r="F128" s="3">
        <v>32500</v>
      </c>
      <c r="G128" s="3">
        <f>F128/E128*100</f>
        <v>100</v>
      </c>
    </row>
    <row r="129" spans="1:7" ht="12.75">
      <c r="A129" s="1"/>
      <c r="B129" s="2"/>
      <c r="C129" s="51"/>
      <c r="D129" s="47" t="s">
        <v>260</v>
      </c>
      <c r="E129" s="3"/>
      <c r="F129" s="3"/>
      <c r="G129" s="3"/>
    </row>
    <row r="130" spans="1:7" s="43" customFormat="1" ht="17.25" customHeight="1">
      <c r="A130" s="36" t="s">
        <v>87</v>
      </c>
      <c r="B130" s="37"/>
      <c r="C130" s="36"/>
      <c r="D130" s="38" t="s">
        <v>25</v>
      </c>
      <c r="E130" s="40">
        <f>E134+E151+E153+E137+E131+E147+E143</f>
        <v>2469210</v>
      </c>
      <c r="F130" s="40">
        <f>F134+F151+F153+F137+F131+F147+F143</f>
        <v>2469580</v>
      </c>
      <c r="G130" s="40">
        <f>F130/E130*100</f>
        <v>100.01498454971428</v>
      </c>
    </row>
    <row r="131" spans="1:7" s="9" customFormat="1" ht="12.75" customHeight="1">
      <c r="A131" s="5"/>
      <c r="B131" s="6" t="s">
        <v>212</v>
      </c>
      <c r="C131" s="5"/>
      <c r="D131" s="7" t="s">
        <v>213</v>
      </c>
      <c r="E131" s="8">
        <f>E132</f>
        <v>239000</v>
      </c>
      <c r="F131" s="8">
        <f>F132</f>
        <v>239000</v>
      </c>
      <c r="G131" s="8">
        <f>F131/E131*100</f>
        <v>100</v>
      </c>
    </row>
    <row r="132" spans="1:7" ht="12.75" customHeight="1">
      <c r="A132" s="1"/>
      <c r="B132" s="2"/>
      <c r="C132" s="51" t="s">
        <v>90</v>
      </c>
      <c r="D132" s="47" t="s">
        <v>183</v>
      </c>
      <c r="E132" s="3">
        <v>239000</v>
      </c>
      <c r="F132" s="3">
        <v>239000</v>
      </c>
      <c r="G132" s="3">
        <f>F132/E132*100</f>
        <v>100</v>
      </c>
    </row>
    <row r="133" spans="1:7" ht="12.75" customHeight="1">
      <c r="A133" s="1"/>
      <c r="B133" s="2"/>
      <c r="C133" s="51"/>
      <c r="D133" s="47" t="s">
        <v>184</v>
      </c>
      <c r="E133" s="3"/>
      <c r="F133" s="3"/>
      <c r="G133" s="3"/>
    </row>
    <row r="134" spans="1:7" s="9" customFormat="1" ht="12.75">
      <c r="A134" s="5"/>
      <c r="B134" s="6" t="s">
        <v>88</v>
      </c>
      <c r="C134" s="5"/>
      <c r="D134" s="7" t="s">
        <v>89</v>
      </c>
      <c r="E134" s="8">
        <f>E135</f>
        <v>1931914</v>
      </c>
      <c r="F134" s="8">
        <f>F135</f>
        <v>1931913</v>
      </c>
      <c r="G134" s="8">
        <f>F134/E134*100</f>
        <v>99.99994823786153</v>
      </c>
    </row>
    <row r="135" spans="1:7" ht="12.75" customHeight="1">
      <c r="A135" s="1"/>
      <c r="B135" s="2"/>
      <c r="C135" s="51" t="s">
        <v>90</v>
      </c>
      <c r="D135" s="47" t="s">
        <v>183</v>
      </c>
      <c r="E135" s="3">
        <v>1931914</v>
      </c>
      <c r="F135" s="3">
        <v>1931913</v>
      </c>
      <c r="G135" s="3">
        <f>F135/E135*100</f>
        <v>99.99994823786153</v>
      </c>
    </row>
    <row r="136" spans="1:7" ht="12.75" customHeight="1">
      <c r="A136" s="1"/>
      <c r="B136" s="2"/>
      <c r="C136" s="51"/>
      <c r="D136" s="47" t="s">
        <v>184</v>
      </c>
      <c r="E136" s="3"/>
      <c r="F136" s="3"/>
      <c r="G136" s="3"/>
    </row>
    <row r="137" spans="1:7" s="9" customFormat="1" ht="12.75" customHeight="1">
      <c r="A137" s="5"/>
      <c r="B137" s="6" t="s">
        <v>113</v>
      </c>
      <c r="C137" s="5"/>
      <c r="D137" s="7" t="s">
        <v>26</v>
      </c>
      <c r="E137" s="8">
        <f>SUM(E138:E140)</f>
        <v>13687</v>
      </c>
      <c r="F137" s="8">
        <f>SUM(F138:F140)</f>
        <v>14058</v>
      </c>
      <c r="G137" s="8">
        <f>F137/E137*100</f>
        <v>102.71060130050414</v>
      </c>
    </row>
    <row r="138" spans="1:7" ht="12.75" customHeight="1">
      <c r="A138" s="1"/>
      <c r="B138" s="2"/>
      <c r="C138" s="1" t="s">
        <v>86</v>
      </c>
      <c r="D138" s="12" t="s">
        <v>160</v>
      </c>
      <c r="E138" s="3">
        <v>1006</v>
      </c>
      <c r="F138" s="3">
        <v>1376</v>
      </c>
      <c r="G138" s="3">
        <f>F138/E138*100</f>
        <v>136.779324055666</v>
      </c>
    </row>
    <row r="139" spans="1:7" ht="12.75" customHeight="1">
      <c r="A139" s="1"/>
      <c r="B139" s="2"/>
      <c r="C139" s="1" t="s">
        <v>92</v>
      </c>
      <c r="D139" s="12" t="s">
        <v>93</v>
      </c>
      <c r="E139" s="3">
        <v>3501</v>
      </c>
      <c r="F139" s="3">
        <v>3502</v>
      </c>
      <c r="G139" s="3">
        <f>F139/E139*100</f>
        <v>100.02856326763782</v>
      </c>
    </row>
    <row r="140" spans="1:7" ht="12.75" customHeight="1">
      <c r="A140" s="1"/>
      <c r="B140" s="2"/>
      <c r="C140" s="1" t="s">
        <v>214</v>
      </c>
      <c r="D140" s="12" t="s">
        <v>221</v>
      </c>
      <c r="E140" s="3">
        <v>9180</v>
      </c>
      <c r="F140" s="3">
        <v>9180</v>
      </c>
      <c r="G140" s="3">
        <f>F140/E140*100</f>
        <v>100</v>
      </c>
    </row>
    <row r="141" spans="1:7" ht="12.75" customHeight="1">
      <c r="A141" s="1"/>
      <c r="B141" s="2"/>
      <c r="C141" s="1"/>
      <c r="D141" s="12" t="s">
        <v>257</v>
      </c>
      <c r="E141" s="3"/>
      <c r="F141" s="3"/>
      <c r="G141" s="3"/>
    </row>
    <row r="142" spans="1:7" ht="12.75" customHeight="1">
      <c r="A142" s="1"/>
      <c r="B142" s="2"/>
      <c r="C142" s="1"/>
      <c r="D142" s="12" t="s">
        <v>222</v>
      </c>
      <c r="E142" s="3"/>
      <c r="F142" s="3"/>
      <c r="G142" s="3"/>
    </row>
    <row r="143" spans="1:7" s="9" customFormat="1" ht="12.75" customHeight="1">
      <c r="A143" s="5"/>
      <c r="B143" s="6" t="s">
        <v>142</v>
      </c>
      <c r="C143" s="5"/>
      <c r="D143" s="7" t="s">
        <v>289</v>
      </c>
      <c r="E143" s="8">
        <f>E145</f>
        <v>2500</v>
      </c>
      <c r="F143" s="8">
        <f>F145</f>
        <v>2500</v>
      </c>
      <c r="G143" s="8">
        <f>F143/E143*100</f>
        <v>100</v>
      </c>
    </row>
    <row r="144" spans="1:7" s="9" customFormat="1" ht="12.75" customHeight="1">
      <c r="A144" s="5"/>
      <c r="B144" s="6"/>
      <c r="C144" s="5"/>
      <c r="D144" s="7" t="s">
        <v>193</v>
      </c>
      <c r="E144" s="8"/>
      <c r="F144" s="8"/>
      <c r="G144" s="8"/>
    </row>
    <row r="145" spans="1:7" ht="12.75" customHeight="1">
      <c r="A145" s="1"/>
      <c r="B145" s="2"/>
      <c r="C145" s="1" t="s">
        <v>258</v>
      </c>
      <c r="D145" s="12" t="s">
        <v>290</v>
      </c>
      <c r="E145" s="3">
        <v>2500</v>
      </c>
      <c r="F145" s="3">
        <v>2500</v>
      </c>
      <c r="G145" s="3">
        <f>F145/E145*100</f>
        <v>100</v>
      </c>
    </row>
    <row r="146" spans="1:7" ht="12.75" customHeight="1">
      <c r="A146" s="1"/>
      <c r="B146" s="2"/>
      <c r="C146" s="1"/>
      <c r="D146" s="12" t="s">
        <v>260</v>
      </c>
      <c r="E146" s="3"/>
      <c r="F146" s="3"/>
      <c r="G146" s="3"/>
    </row>
    <row r="147" spans="1:7" s="9" customFormat="1" ht="12.75" customHeight="1">
      <c r="A147" s="5"/>
      <c r="B147" s="6" t="s">
        <v>220</v>
      </c>
      <c r="C147" s="5"/>
      <c r="D147" s="7" t="s">
        <v>277</v>
      </c>
      <c r="E147" s="8">
        <f>E148</f>
        <v>10944</v>
      </c>
      <c r="F147" s="8">
        <f>F148</f>
        <v>10944</v>
      </c>
      <c r="G147" s="8">
        <f>F147/E147*100</f>
        <v>100</v>
      </c>
    </row>
    <row r="148" spans="1:7" ht="12.75" customHeight="1">
      <c r="A148" s="1"/>
      <c r="B148" s="2"/>
      <c r="C148" s="1" t="s">
        <v>214</v>
      </c>
      <c r="D148" s="12" t="s">
        <v>221</v>
      </c>
      <c r="E148" s="3">
        <v>10944</v>
      </c>
      <c r="F148" s="3">
        <v>10944</v>
      </c>
      <c r="G148" s="3">
        <f>F148/E148*100</f>
        <v>100</v>
      </c>
    </row>
    <row r="149" spans="1:7" ht="12.75" customHeight="1">
      <c r="A149" s="1"/>
      <c r="B149" s="2"/>
      <c r="C149" s="1"/>
      <c r="D149" s="12" t="s">
        <v>257</v>
      </c>
      <c r="E149" s="3"/>
      <c r="F149" s="3"/>
      <c r="G149" s="3"/>
    </row>
    <row r="150" spans="1:7" ht="12.75" customHeight="1">
      <c r="A150" s="1"/>
      <c r="B150" s="2"/>
      <c r="C150" s="1"/>
      <c r="D150" s="12" t="s">
        <v>222</v>
      </c>
      <c r="E150" s="3"/>
      <c r="F150" s="3"/>
      <c r="G150" s="3"/>
    </row>
    <row r="151" spans="1:7" ht="12.75">
      <c r="A151" s="1"/>
      <c r="B151" s="6" t="s">
        <v>91</v>
      </c>
      <c r="C151" s="51"/>
      <c r="D151" s="7" t="s">
        <v>47</v>
      </c>
      <c r="E151" s="8">
        <f>SUM(E152:E152)</f>
        <v>31579</v>
      </c>
      <c r="F151" s="8">
        <f>SUM(F152:F152)</f>
        <v>31579</v>
      </c>
      <c r="G151" s="8">
        <f>F151/E151*100</f>
        <v>100</v>
      </c>
    </row>
    <row r="152" spans="1:7" ht="12.75">
      <c r="A152" s="1"/>
      <c r="B152" s="2"/>
      <c r="C152" s="51" t="s">
        <v>92</v>
      </c>
      <c r="D152" s="47" t="s">
        <v>93</v>
      </c>
      <c r="E152" s="3">
        <v>31579</v>
      </c>
      <c r="F152" s="3">
        <v>31579</v>
      </c>
      <c r="G152" s="3">
        <f>F152/E152*100</f>
        <v>100</v>
      </c>
    </row>
    <row r="153" spans="1:7" s="9" customFormat="1" ht="12.75" customHeight="1">
      <c r="A153" s="5"/>
      <c r="B153" s="6" t="s">
        <v>94</v>
      </c>
      <c r="C153" s="5"/>
      <c r="D153" s="7" t="s">
        <v>43</v>
      </c>
      <c r="E153" s="8">
        <f>SUM(E154:E156)</f>
        <v>239586</v>
      </c>
      <c r="F153" s="8">
        <f>SUM(F154:F156)</f>
        <v>239586</v>
      </c>
      <c r="G153" s="8">
        <f>F153/E153*100</f>
        <v>100</v>
      </c>
    </row>
    <row r="154" spans="1:7" ht="12.75">
      <c r="A154" s="1"/>
      <c r="B154" s="2"/>
      <c r="C154" s="51" t="s">
        <v>90</v>
      </c>
      <c r="D154" s="47" t="s">
        <v>183</v>
      </c>
      <c r="E154" s="3">
        <v>239330</v>
      </c>
      <c r="F154" s="3">
        <v>239330</v>
      </c>
      <c r="G154" s="3">
        <f>F154/E154*100</f>
        <v>100</v>
      </c>
    </row>
    <row r="155" spans="1:7" ht="12.75">
      <c r="A155" s="1"/>
      <c r="B155" s="2"/>
      <c r="C155" s="51"/>
      <c r="D155" s="47" t="s">
        <v>184</v>
      </c>
      <c r="E155" s="3"/>
      <c r="F155" s="3"/>
      <c r="G155" s="3"/>
    </row>
    <row r="156" spans="1:7" ht="12.75">
      <c r="A156" s="1"/>
      <c r="B156" s="2"/>
      <c r="C156" s="1" t="s">
        <v>214</v>
      </c>
      <c r="D156" s="12" t="s">
        <v>221</v>
      </c>
      <c r="E156" s="3">
        <v>256</v>
      </c>
      <c r="F156" s="3">
        <v>256</v>
      </c>
      <c r="G156" s="3">
        <f>F156/E156*100</f>
        <v>100</v>
      </c>
    </row>
    <row r="157" spans="1:7" ht="12.75">
      <c r="A157" s="1"/>
      <c r="B157" s="2"/>
      <c r="C157" s="1"/>
      <c r="D157" s="12" t="s">
        <v>257</v>
      </c>
      <c r="E157" s="3"/>
      <c r="F157" s="3"/>
      <c r="G157" s="3"/>
    </row>
    <row r="158" spans="1:7" ht="12.75">
      <c r="A158" s="1"/>
      <c r="B158" s="2"/>
      <c r="C158" s="1"/>
      <c r="D158" s="12" t="s">
        <v>222</v>
      </c>
      <c r="E158" s="3"/>
      <c r="F158" s="3"/>
      <c r="G158" s="3"/>
    </row>
    <row r="159" spans="1:7" s="43" customFormat="1" ht="17.25" customHeight="1">
      <c r="A159" s="36" t="s">
        <v>143</v>
      </c>
      <c r="B159" s="37"/>
      <c r="C159" s="36"/>
      <c r="D159" s="38" t="s">
        <v>144</v>
      </c>
      <c r="E159" s="40">
        <f>E181+E173+E178+E160+E167</f>
        <v>188960</v>
      </c>
      <c r="F159" s="40">
        <f>F181+F173+F178+F160+F167</f>
        <v>188857</v>
      </c>
      <c r="G159" s="40">
        <f>F159/E159*100</f>
        <v>99.94549110922947</v>
      </c>
    </row>
    <row r="160" spans="1:7" s="9" customFormat="1" ht="12.75" customHeight="1">
      <c r="A160" s="5"/>
      <c r="B160" s="6" t="s">
        <v>145</v>
      </c>
      <c r="C160" s="5"/>
      <c r="D160" s="7" t="s">
        <v>146</v>
      </c>
      <c r="E160" s="8">
        <f>SUM(E161:E164)</f>
        <v>9404</v>
      </c>
      <c r="F160" s="8">
        <f>SUM(F161:F164)</f>
        <v>9404</v>
      </c>
      <c r="G160" s="8">
        <f>F160/E160*100</f>
        <v>100</v>
      </c>
    </row>
    <row r="161" spans="1:7" ht="12.75" customHeight="1">
      <c r="A161" s="1"/>
      <c r="B161" s="2"/>
      <c r="C161" s="1" t="s">
        <v>163</v>
      </c>
      <c r="D161" s="12" t="s">
        <v>169</v>
      </c>
      <c r="E161" s="3">
        <v>1954</v>
      </c>
      <c r="F161" s="3">
        <v>1954</v>
      </c>
      <c r="G161" s="3">
        <f>F161/E161*100</f>
        <v>100</v>
      </c>
    </row>
    <row r="162" spans="1:7" ht="12.75" customHeight="1">
      <c r="A162" s="1"/>
      <c r="B162" s="2"/>
      <c r="C162" s="1"/>
      <c r="D162" s="12" t="s">
        <v>276</v>
      </c>
      <c r="E162" s="3"/>
      <c r="F162" s="3"/>
      <c r="G162" s="3"/>
    </row>
    <row r="163" spans="1:7" ht="12.75" customHeight="1">
      <c r="A163" s="1"/>
      <c r="B163" s="2"/>
      <c r="C163" s="1"/>
      <c r="D163" s="12" t="s">
        <v>170</v>
      </c>
      <c r="E163" s="3"/>
      <c r="F163" s="3"/>
      <c r="G163" s="3"/>
    </row>
    <row r="164" spans="1:7" ht="12.75" customHeight="1">
      <c r="A164" s="1"/>
      <c r="B164" s="2"/>
      <c r="C164" s="1" t="s">
        <v>214</v>
      </c>
      <c r="D164" s="12" t="s">
        <v>221</v>
      </c>
      <c r="E164" s="3">
        <v>7450</v>
      </c>
      <c r="F164" s="3">
        <v>7450</v>
      </c>
      <c r="G164" s="3">
        <f>F164/E164*100</f>
        <v>100</v>
      </c>
    </row>
    <row r="165" spans="1:7" ht="12.75" customHeight="1">
      <c r="A165" s="1"/>
      <c r="B165" s="2"/>
      <c r="C165" s="1"/>
      <c r="D165" s="12" t="s">
        <v>257</v>
      </c>
      <c r="E165" s="3"/>
      <c r="F165" s="3"/>
      <c r="G165" s="3"/>
    </row>
    <row r="166" spans="1:7" ht="12.75" customHeight="1">
      <c r="A166" s="1"/>
      <c r="B166" s="2"/>
      <c r="C166" s="1"/>
      <c r="D166" s="12" t="s">
        <v>222</v>
      </c>
      <c r="E166" s="3"/>
      <c r="F166" s="3"/>
      <c r="G166" s="3"/>
    </row>
    <row r="167" spans="1:7" s="9" customFormat="1" ht="12.75" customHeight="1">
      <c r="A167" s="5"/>
      <c r="B167" s="6" t="s">
        <v>148</v>
      </c>
      <c r="C167" s="5"/>
      <c r="D167" s="7" t="s">
        <v>285</v>
      </c>
      <c r="E167" s="8">
        <f>SUM(E169:E170)</f>
        <v>3427</v>
      </c>
      <c r="F167" s="8">
        <f>SUM(F169:F170)</f>
        <v>3326</v>
      </c>
      <c r="G167" s="8">
        <f>F167/E167*100</f>
        <v>97.05281587394222</v>
      </c>
    </row>
    <row r="168" spans="1:7" s="9" customFormat="1" ht="12.75" customHeight="1">
      <c r="A168" s="5"/>
      <c r="B168" s="6"/>
      <c r="C168" s="5"/>
      <c r="D168" s="7" t="s">
        <v>286</v>
      </c>
      <c r="E168" s="8"/>
      <c r="F168" s="8"/>
      <c r="G168" s="8"/>
    </row>
    <row r="169" spans="1:7" ht="12.75" customHeight="1">
      <c r="A169" s="1"/>
      <c r="B169" s="2"/>
      <c r="C169" s="1" t="s">
        <v>86</v>
      </c>
      <c r="D169" s="12" t="s">
        <v>160</v>
      </c>
      <c r="E169" s="3">
        <v>154</v>
      </c>
      <c r="F169" s="3">
        <v>179</v>
      </c>
      <c r="G169" s="3">
        <f>F169/E169*100</f>
        <v>116.23376623376625</v>
      </c>
    </row>
    <row r="170" spans="1:7" ht="12.75" customHeight="1">
      <c r="A170" s="1"/>
      <c r="B170" s="2"/>
      <c r="C170" s="1" t="s">
        <v>214</v>
      </c>
      <c r="D170" s="12" t="s">
        <v>221</v>
      </c>
      <c r="E170" s="3">
        <v>3273</v>
      </c>
      <c r="F170" s="3">
        <v>3147</v>
      </c>
      <c r="G170" s="3">
        <f>F170/E170*100</f>
        <v>96.15032080659945</v>
      </c>
    </row>
    <row r="171" spans="1:7" ht="12.75" customHeight="1">
      <c r="A171" s="1"/>
      <c r="B171" s="2"/>
      <c r="C171" s="1"/>
      <c r="D171" s="12" t="s">
        <v>257</v>
      </c>
      <c r="E171" s="3"/>
      <c r="F171" s="3"/>
      <c r="G171" s="3"/>
    </row>
    <row r="172" spans="1:7" ht="12.75" customHeight="1">
      <c r="A172" s="1"/>
      <c r="B172" s="2"/>
      <c r="C172" s="1"/>
      <c r="D172" s="12" t="s">
        <v>222</v>
      </c>
      <c r="E172" s="3"/>
      <c r="F172" s="3"/>
      <c r="G172" s="3"/>
    </row>
    <row r="173" spans="1:7" s="9" customFormat="1" ht="12.75" customHeight="1">
      <c r="A173" s="5"/>
      <c r="B173" s="6" t="s">
        <v>149</v>
      </c>
      <c r="C173" s="5"/>
      <c r="D173" s="7" t="s">
        <v>150</v>
      </c>
      <c r="E173" s="8">
        <f>E174+E177</f>
        <v>26345</v>
      </c>
      <c r="F173" s="8">
        <f>F174+F177</f>
        <v>26343</v>
      </c>
      <c r="G173" s="8">
        <f>F173/E173*100</f>
        <v>99.99240842664642</v>
      </c>
    </row>
    <row r="174" spans="1:7" ht="12.75" customHeight="1">
      <c r="A174" s="1"/>
      <c r="B174" s="2"/>
      <c r="C174" s="1" t="s">
        <v>163</v>
      </c>
      <c r="D174" s="12" t="s">
        <v>169</v>
      </c>
      <c r="E174" s="3">
        <v>21345</v>
      </c>
      <c r="F174" s="3">
        <v>21343</v>
      </c>
      <c r="G174" s="3">
        <f>F174/E174*100</f>
        <v>99.99063012415085</v>
      </c>
    </row>
    <row r="175" spans="1:7" ht="12.75" customHeight="1">
      <c r="A175" s="1"/>
      <c r="B175" s="2"/>
      <c r="C175" s="1"/>
      <c r="D175" s="12" t="s">
        <v>276</v>
      </c>
      <c r="E175" s="3"/>
      <c r="F175" s="3"/>
      <c r="G175" s="3"/>
    </row>
    <row r="176" spans="1:7" ht="12.75" customHeight="1">
      <c r="A176" s="1"/>
      <c r="B176" s="2"/>
      <c r="C176" s="1"/>
      <c r="D176" s="12" t="s">
        <v>170</v>
      </c>
      <c r="E176" s="3"/>
      <c r="F176" s="3"/>
      <c r="G176" s="3"/>
    </row>
    <row r="177" spans="1:7" ht="12.75" customHeight="1">
      <c r="A177" s="1"/>
      <c r="B177" s="2"/>
      <c r="C177" s="1" t="s">
        <v>67</v>
      </c>
      <c r="D177" s="12" t="s">
        <v>68</v>
      </c>
      <c r="E177" s="3">
        <v>5000</v>
      </c>
      <c r="F177" s="3">
        <v>5000</v>
      </c>
      <c r="G177" s="3">
        <f>F177/E177*100</f>
        <v>100</v>
      </c>
    </row>
    <row r="178" spans="1:7" s="9" customFormat="1" ht="13.5" customHeight="1">
      <c r="A178" s="5"/>
      <c r="B178" s="6" t="s">
        <v>217</v>
      </c>
      <c r="C178" s="5"/>
      <c r="D178" s="7" t="s">
        <v>218</v>
      </c>
      <c r="E178" s="8">
        <f>E179</f>
        <v>134687</v>
      </c>
      <c r="F178" s="8">
        <f>F179</f>
        <v>134687</v>
      </c>
      <c r="G178" s="8">
        <f>F178/E178*100</f>
        <v>100</v>
      </c>
    </row>
    <row r="179" spans="1:7" ht="12.75" customHeight="1">
      <c r="A179" s="1"/>
      <c r="B179" s="2"/>
      <c r="C179" s="51" t="s">
        <v>90</v>
      </c>
      <c r="D179" s="47" t="s">
        <v>183</v>
      </c>
      <c r="E179" s="3">
        <v>134687</v>
      </c>
      <c r="F179" s="3">
        <v>134687</v>
      </c>
      <c r="G179" s="3">
        <f>F179/E179*100</f>
        <v>100</v>
      </c>
    </row>
    <row r="180" spans="1:7" ht="12.75" customHeight="1">
      <c r="A180" s="1"/>
      <c r="B180" s="2"/>
      <c r="C180" s="51"/>
      <c r="D180" s="47" t="s">
        <v>184</v>
      </c>
      <c r="E180" s="3"/>
      <c r="F180" s="3"/>
      <c r="G180" s="3"/>
    </row>
    <row r="181" spans="1:7" s="9" customFormat="1" ht="12.75">
      <c r="A181" s="5"/>
      <c r="B181" s="6" t="s">
        <v>203</v>
      </c>
      <c r="C181" s="5"/>
      <c r="D181" s="7" t="s">
        <v>10</v>
      </c>
      <c r="E181" s="8">
        <f>E182</f>
        <v>15097</v>
      </c>
      <c r="F181" s="8">
        <f>F182</f>
        <v>15097</v>
      </c>
      <c r="G181" s="8">
        <f>F181/E181*100</f>
        <v>100</v>
      </c>
    </row>
    <row r="182" spans="1:7" ht="12.75">
      <c r="A182" s="1"/>
      <c r="B182" s="2"/>
      <c r="C182" s="51" t="s">
        <v>90</v>
      </c>
      <c r="D182" s="47" t="s">
        <v>183</v>
      </c>
      <c r="E182" s="3">
        <f>16488-1391</f>
        <v>15097</v>
      </c>
      <c r="F182" s="3">
        <v>15097</v>
      </c>
      <c r="G182" s="3">
        <f>F182/E182*100</f>
        <v>100</v>
      </c>
    </row>
    <row r="183" spans="1:7" ht="12.75">
      <c r="A183" s="1"/>
      <c r="B183" s="2"/>
      <c r="C183" s="51"/>
      <c r="D183" s="47" t="s">
        <v>184</v>
      </c>
      <c r="E183" s="3"/>
      <c r="F183" s="3"/>
      <c r="G183" s="3"/>
    </row>
    <row r="184" spans="1:7" ht="9.75" customHeight="1" thickBot="1">
      <c r="A184" s="1"/>
      <c r="B184" s="2"/>
      <c r="C184" s="51"/>
      <c r="D184" s="47"/>
      <c r="E184" s="3"/>
      <c r="F184" s="3"/>
      <c r="G184" s="3"/>
    </row>
    <row r="185" spans="1:7" s="56" customFormat="1" ht="18" customHeight="1" thickBot="1">
      <c r="A185" s="52"/>
      <c r="B185" s="53"/>
      <c r="C185" s="52"/>
      <c r="D185" s="54" t="s">
        <v>35</v>
      </c>
      <c r="E185" s="55">
        <f>E8+E11+E19+E31+E39+E46+E71+E77+E82+E91+E124+E130+E159</f>
        <v>28716527</v>
      </c>
      <c r="F185" s="55">
        <f>F8+F11+F19+F31+F39+F46+F71+F77+F82+F91+F124+F130+F159</f>
        <v>28589027</v>
      </c>
      <c r="G185" s="55">
        <f>F185/E185*100</f>
        <v>99.55600480517717</v>
      </c>
    </row>
    <row r="186" spans="6:7" ht="12" customHeight="1">
      <c r="F186" s="11"/>
      <c r="G186" s="11"/>
    </row>
    <row r="187" spans="6:7" ht="12" customHeight="1">
      <c r="F187" s="11"/>
      <c r="G187" s="11"/>
    </row>
    <row r="188" spans="6:7" ht="12" customHeight="1">
      <c r="F188" s="11"/>
      <c r="G188" s="11"/>
    </row>
    <row r="189" spans="6:7" ht="12" customHeight="1">
      <c r="F189" s="68" t="s">
        <v>298</v>
      </c>
      <c r="G189" s="11"/>
    </row>
    <row r="190" spans="4:7" ht="15" customHeight="1">
      <c r="D190" s="19" t="s">
        <v>305</v>
      </c>
      <c r="F190" s="68"/>
      <c r="G190" s="11"/>
    </row>
    <row r="191" spans="4:7" ht="15" customHeight="1">
      <c r="D191" s="19" t="s">
        <v>306</v>
      </c>
      <c r="F191" s="68"/>
      <c r="G191" s="11"/>
    </row>
    <row r="192" spans="4:7" ht="15" customHeight="1">
      <c r="D192" s="19"/>
      <c r="F192" s="68"/>
      <c r="G192" s="11"/>
    </row>
    <row r="193" spans="1:7" ht="19.5" customHeight="1" thickBot="1">
      <c r="A193" s="57" t="s">
        <v>39</v>
      </c>
      <c r="B193" s="58"/>
      <c r="C193" s="59"/>
      <c r="D193" s="60"/>
      <c r="E193" s="61"/>
      <c r="F193" s="28"/>
      <c r="G193" s="13"/>
    </row>
    <row r="194" spans="1:7" ht="10.5" customHeight="1">
      <c r="A194" s="62" t="s">
        <v>0</v>
      </c>
      <c r="B194" s="2" t="s">
        <v>1</v>
      </c>
      <c r="C194" s="62" t="s">
        <v>2</v>
      </c>
      <c r="D194" s="30" t="s">
        <v>3</v>
      </c>
      <c r="E194" s="32" t="s">
        <v>4</v>
      </c>
      <c r="F194" s="32" t="s">
        <v>50</v>
      </c>
      <c r="G194" s="32" t="s">
        <v>56</v>
      </c>
    </row>
    <row r="195" spans="1:7" ht="10.5" customHeight="1" thickBot="1">
      <c r="A195" s="33"/>
      <c r="B195" s="26"/>
      <c r="C195" s="33"/>
      <c r="D195" s="27"/>
      <c r="E195" s="34" t="s">
        <v>57</v>
      </c>
      <c r="F195" s="35"/>
      <c r="G195" s="35"/>
    </row>
    <row r="196" spans="1:7" s="43" customFormat="1" ht="17.25" customHeight="1">
      <c r="A196" s="36" t="s">
        <v>95</v>
      </c>
      <c r="B196" s="37"/>
      <c r="C196" s="36"/>
      <c r="D196" s="38" t="s">
        <v>96</v>
      </c>
      <c r="E196" s="40">
        <f>E197+E201</f>
        <v>118000</v>
      </c>
      <c r="F196" s="40">
        <f>F197+F201</f>
        <v>118000</v>
      </c>
      <c r="G196" s="40">
        <f>F196/E196*100</f>
        <v>100</v>
      </c>
    </row>
    <row r="197" spans="1:7" s="9" customFormat="1" ht="12.75" customHeight="1">
      <c r="A197" s="5"/>
      <c r="B197" s="6" t="s">
        <v>204</v>
      </c>
      <c r="C197" s="5"/>
      <c r="D197" s="7" t="s">
        <v>205</v>
      </c>
      <c r="E197" s="8">
        <f>E198</f>
        <v>50000</v>
      </c>
      <c r="F197" s="8">
        <f>F198</f>
        <v>50000</v>
      </c>
      <c r="G197" s="8">
        <f>F197/E197*100</f>
        <v>100</v>
      </c>
    </row>
    <row r="198" spans="1:7" ht="12.75" customHeight="1">
      <c r="A198" s="1"/>
      <c r="B198" s="2"/>
      <c r="C198" s="1" t="s">
        <v>98</v>
      </c>
      <c r="D198" s="12" t="s">
        <v>185</v>
      </c>
      <c r="E198" s="3">
        <v>50000</v>
      </c>
      <c r="F198" s="3">
        <v>50000</v>
      </c>
      <c r="G198" s="3">
        <f>F198/E198*100</f>
        <v>100</v>
      </c>
    </row>
    <row r="199" spans="1:7" ht="12.75" customHeight="1">
      <c r="A199" s="1"/>
      <c r="B199" s="2"/>
      <c r="C199" s="1"/>
      <c r="D199" s="12" t="s">
        <v>186</v>
      </c>
      <c r="E199" s="3"/>
      <c r="F199" s="3"/>
      <c r="G199" s="3"/>
    </row>
    <row r="200" spans="1:7" ht="12.75" customHeight="1">
      <c r="A200" s="1"/>
      <c r="B200" s="2"/>
      <c r="C200" s="1"/>
      <c r="D200" s="12" t="s">
        <v>187</v>
      </c>
      <c r="E200" s="3"/>
      <c r="F200" s="3"/>
      <c r="G200" s="3"/>
    </row>
    <row r="201" spans="1:7" s="64" customFormat="1" ht="12.75">
      <c r="A201" s="44"/>
      <c r="B201" s="45" t="s">
        <v>97</v>
      </c>
      <c r="C201" s="44"/>
      <c r="D201" s="46" t="s">
        <v>166</v>
      </c>
      <c r="E201" s="63">
        <f>E202</f>
        <v>68000</v>
      </c>
      <c r="F201" s="63">
        <f>F202</f>
        <v>68000</v>
      </c>
      <c r="G201" s="8">
        <f>F201/E201*100</f>
        <v>100</v>
      </c>
    </row>
    <row r="202" spans="1:7" ht="12.75">
      <c r="A202" s="1"/>
      <c r="B202" s="2"/>
      <c r="C202" s="1" t="s">
        <v>98</v>
      </c>
      <c r="D202" s="12" t="s">
        <v>185</v>
      </c>
      <c r="E202" s="3">
        <v>68000</v>
      </c>
      <c r="F202" s="3">
        <v>68000</v>
      </c>
      <c r="G202" s="3">
        <f>F202/E202*100</f>
        <v>100</v>
      </c>
    </row>
    <row r="203" spans="1:7" ht="12.75">
      <c r="A203" s="1"/>
      <c r="B203" s="2"/>
      <c r="C203" s="1"/>
      <c r="D203" s="12" t="s">
        <v>186</v>
      </c>
      <c r="E203" s="3"/>
      <c r="F203" s="3"/>
      <c r="G203" s="3"/>
    </row>
    <row r="204" spans="1:7" ht="12.75">
      <c r="A204" s="1"/>
      <c r="B204" s="2"/>
      <c r="C204" s="1"/>
      <c r="D204" s="12" t="s">
        <v>187</v>
      </c>
      <c r="E204" s="3"/>
      <c r="F204" s="3"/>
      <c r="G204" s="3"/>
    </row>
    <row r="205" spans="1:7" s="43" customFormat="1" ht="17.25" customHeight="1">
      <c r="A205" s="36" t="s">
        <v>58</v>
      </c>
      <c r="B205" s="37"/>
      <c r="C205" s="36"/>
      <c r="D205" s="38" t="s">
        <v>9</v>
      </c>
      <c r="E205" s="40">
        <f>E206</f>
        <v>3000</v>
      </c>
      <c r="F205" s="40">
        <f>F206</f>
        <v>3000</v>
      </c>
      <c r="G205" s="40">
        <f>F205/E205*100</f>
        <v>100</v>
      </c>
    </row>
    <row r="206" spans="1:7" s="9" customFormat="1" ht="12.75">
      <c r="A206" s="5"/>
      <c r="B206" s="6" t="s">
        <v>206</v>
      </c>
      <c r="C206" s="5"/>
      <c r="D206" s="7" t="s">
        <v>207</v>
      </c>
      <c r="E206" s="8">
        <f>E207</f>
        <v>3000</v>
      </c>
      <c r="F206" s="8">
        <f>F207</f>
        <v>3000</v>
      </c>
      <c r="G206" s="8">
        <f>F206/E206*100</f>
        <v>100</v>
      </c>
    </row>
    <row r="207" spans="1:7" ht="12.75">
      <c r="A207" s="1"/>
      <c r="B207" s="2"/>
      <c r="C207" s="1" t="s">
        <v>98</v>
      </c>
      <c r="D207" s="12" t="s">
        <v>185</v>
      </c>
      <c r="E207" s="3">
        <v>3000</v>
      </c>
      <c r="F207" s="3">
        <v>3000</v>
      </c>
      <c r="G207" s="3">
        <f>F207/E207*100</f>
        <v>100</v>
      </c>
    </row>
    <row r="208" spans="1:7" ht="12.75">
      <c r="A208" s="1"/>
      <c r="B208" s="2"/>
      <c r="C208" s="1"/>
      <c r="D208" s="12" t="s">
        <v>186</v>
      </c>
      <c r="E208" s="3"/>
      <c r="F208" s="3"/>
      <c r="G208" s="3"/>
    </row>
    <row r="209" spans="1:7" ht="12.75">
      <c r="A209" s="1"/>
      <c r="B209" s="2"/>
      <c r="C209" s="1"/>
      <c r="D209" s="12" t="s">
        <v>187</v>
      </c>
      <c r="E209" s="3"/>
      <c r="F209" s="3"/>
      <c r="G209" s="3"/>
    </row>
    <row r="210" spans="1:7" s="43" customFormat="1" ht="17.25" customHeight="1">
      <c r="A210" s="36" t="s">
        <v>65</v>
      </c>
      <c r="B210" s="37"/>
      <c r="C210" s="36"/>
      <c r="D210" s="38" t="s">
        <v>158</v>
      </c>
      <c r="E210" s="40">
        <f>E211</f>
        <v>40000</v>
      </c>
      <c r="F210" s="40">
        <f>F211</f>
        <v>40000</v>
      </c>
      <c r="G210" s="40">
        <f>F210/E210*100</f>
        <v>100</v>
      </c>
    </row>
    <row r="211" spans="1:7" s="64" customFormat="1" ht="12.75">
      <c r="A211" s="44"/>
      <c r="B211" s="45" t="s">
        <v>66</v>
      </c>
      <c r="C211" s="44"/>
      <c r="D211" s="46" t="s">
        <v>14</v>
      </c>
      <c r="E211" s="63">
        <f>E212</f>
        <v>40000</v>
      </c>
      <c r="F211" s="63">
        <f>F212</f>
        <v>40000</v>
      </c>
      <c r="G211" s="8">
        <f>F211/E211*100</f>
        <v>100</v>
      </c>
    </row>
    <row r="212" spans="1:7" ht="12.75">
      <c r="A212" s="1"/>
      <c r="B212" s="2"/>
      <c r="C212" s="1" t="s">
        <v>98</v>
      </c>
      <c r="D212" s="12" t="s">
        <v>185</v>
      </c>
      <c r="E212" s="3">
        <v>40000</v>
      </c>
      <c r="F212" s="3">
        <v>40000</v>
      </c>
      <c r="G212" s="3">
        <f>F212/E212*100</f>
        <v>100</v>
      </c>
    </row>
    <row r="213" spans="1:7" ht="12.75">
      <c r="A213" s="1"/>
      <c r="B213" s="2"/>
      <c r="C213" s="1"/>
      <c r="D213" s="12" t="s">
        <v>186</v>
      </c>
      <c r="E213" s="3"/>
      <c r="F213" s="3"/>
      <c r="G213" s="3"/>
    </row>
    <row r="214" spans="1:7" ht="12.75">
      <c r="A214" s="1"/>
      <c r="B214" s="2"/>
      <c r="C214" s="1"/>
      <c r="D214" s="12" t="s">
        <v>187</v>
      </c>
      <c r="E214" s="3"/>
      <c r="F214" s="3"/>
      <c r="G214" s="3"/>
    </row>
    <row r="215" spans="1:7" s="43" customFormat="1" ht="17.25" customHeight="1">
      <c r="A215" s="36" t="s">
        <v>99</v>
      </c>
      <c r="B215" s="37"/>
      <c r="C215" s="36"/>
      <c r="D215" s="38" t="s">
        <v>100</v>
      </c>
      <c r="E215" s="40">
        <f>E216+E220+E224+E228</f>
        <v>315337</v>
      </c>
      <c r="F215" s="40">
        <f>F216+F220+F224+F228</f>
        <v>315337</v>
      </c>
      <c r="G215" s="40">
        <f>F215/E215*100</f>
        <v>100</v>
      </c>
    </row>
    <row r="216" spans="1:7" s="9" customFormat="1" ht="12.75">
      <c r="A216" s="5"/>
      <c r="B216" s="6" t="s">
        <v>101</v>
      </c>
      <c r="C216" s="5"/>
      <c r="D216" s="7" t="s">
        <v>102</v>
      </c>
      <c r="E216" s="8">
        <f>E217</f>
        <v>117000</v>
      </c>
      <c r="F216" s="8">
        <f>F217</f>
        <v>117000</v>
      </c>
      <c r="G216" s="8">
        <f>F216/E216*100</f>
        <v>100</v>
      </c>
    </row>
    <row r="217" spans="1:7" s="9" customFormat="1" ht="12.75">
      <c r="A217" s="5"/>
      <c r="B217" s="6"/>
      <c r="C217" s="1" t="s">
        <v>98</v>
      </c>
      <c r="D217" s="12" t="s">
        <v>185</v>
      </c>
      <c r="E217" s="3">
        <v>117000</v>
      </c>
      <c r="F217" s="3">
        <v>117000</v>
      </c>
      <c r="G217" s="3">
        <f>F217/E217*100</f>
        <v>100</v>
      </c>
    </row>
    <row r="218" spans="1:7" s="9" customFormat="1" ht="12.75">
      <c r="A218" s="5"/>
      <c r="B218" s="6"/>
      <c r="C218" s="1"/>
      <c r="D218" s="12" t="s">
        <v>186</v>
      </c>
      <c r="E218" s="8"/>
      <c r="F218" s="8"/>
      <c r="G218" s="3"/>
    </row>
    <row r="219" spans="1:7" s="9" customFormat="1" ht="12.75">
      <c r="A219" s="5"/>
      <c r="B219" s="6"/>
      <c r="C219" s="1"/>
      <c r="D219" s="12" t="s">
        <v>187</v>
      </c>
      <c r="E219" s="8"/>
      <c r="F219" s="8"/>
      <c r="G219" s="3"/>
    </row>
    <row r="220" spans="1:7" ht="12.75">
      <c r="A220" s="44"/>
      <c r="B220" s="45" t="s">
        <v>103</v>
      </c>
      <c r="C220" s="44"/>
      <c r="D220" s="46" t="s">
        <v>5</v>
      </c>
      <c r="E220" s="8">
        <f>E221</f>
        <v>60000</v>
      </c>
      <c r="F220" s="8">
        <f>F221</f>
        <v>60000</v>
      </c>
      <c r="G220" s="8">
        <f>F220/E220*100</f>
        <v>100</v>
      </c>
    </row>
    <row r="221" spans="1:7" ht="12.75">
      <c r="A221" s="1"/>
      <c r="B221" s="2"/>
      <c r="C221" s="1" t="s">
        <v>98</v>
      </c>
      <c r="D221" s="12" t="s">
        <v>185</v>
      </c>
      <c r="E221" s="3">
        <v>60000</v>
      </c>
      <c r="F221" s="3">
        <v>60000</v>
      </c>
      <c r="G221" s="3">
        <f>F221/E221*100</f>
        <v>100</v>
      </c>
    </row>
    <row r="222" spans="1:7" ht="12.75">
      <c r="A222" s="1"/>
      <c r="B222" s="2"/>
      <c r="C222" s="1"/>
      <c r="D222" s="12" t="s">
        <v>186</v>
      </c>
      <c r="E222" s="3"/>
      <c r="F222" s="3"/>
      <c r="G222" s="3"/>
    </row>
    <row r="223" spans="1:7" ht="12.75">
      <c r="A223" s="1"/>
      <c r="B223" s="2"/>
      <c r="C223" s="1"/>
      <c r="D223" s="12" t="s">
        <v>187</v>
      </c>
      <c r="E223" s="3"/>
      <c r="F223" s="3"/>
      <c r="G223" s="3"/>
    </row>
    <row r="224" spans="1:7" s="9" customFormat="1" ht="12.75">
      <c r="A224" s="5"/>
      <c r="B224" s="6" t="s">
        <v>104</v>
      </c>
      <c r="C224" s="5"/>
      <c r="D224" s="7" t="s">
        <v>36</v>
      </c>
      <c r="E224" s="8">
        <f>E225</f>
        <v>31000</v>
      </c>
      <c r="F224" s="8">
        <f>F225</f>
        <v>31000</v>
      </c>
      <c r="G224" s="8">
        <f>F224/E224*100</f>
        <v>100</v>
      </c>
    </row>
    <row r="225" spans="1:7" ht="12.75">
      <c r="A225" s="1"/>
      <c r="B225" s="2"/>
      <c r="C225" s="1" t="s">
        <v>98</v>
      </c>
      <c r="D225" s="12" t="s">
        <v>185</v>
      </c>
      <c r="E225" s="3">
        <v>31000</v>
      </c>
      <c r="F225" s="3">
        <v>31000</v>
      </c>
      <c r="G225" s="3">
        <f>F225/E225*100</f>
        <v>100</v>
      </c>
    </row>
    <row r="226" spans="1:7" ht="12.75">
      <c r="A226" s="1"/>
      <c r="B226" s="2"/>
      <c r="C226" s="1"/>
      <c r="D226" s="12" t="s">
        <v>186</v>
      </c>
      <c r="E226" s="3"/>
      <c r="F226" s="3"/>
      <c r="G226" s="3"/>
    </row>
    <row r="227" spans="1:7" ht="12.75">
      <c r="A227" s="1"/>
      <c r="B227" s="2"/>
      <c r="C227" s="1"/>
      <c r="D227" s="12" t="s">
        <v>187</v>
      </c>
      <c r="E227" s="3"/>
      <c r="F227" s="3"/>
      <c r="G227" s="3"/>
    </row>
    <row r="228" spans="1:7" s="9" customFormat="1" ht="12.75">
      <c r="A228" s="5"/>
      <c r="B228" s="6" t="s">
        <v>105</v>
      </c>
      <c r="C228" s="5"/>
      <c r="D228" s="7" t="s">
        <v>106</v>
      </c>
      <c r="E228" s="8">
        <f>E229+E232</f>
        <v>107337</v>
      </c>
      <c r="F228" s="8">
        <f>F229+F232</f>
        <v>107337</v>
      </c>
      <c r="G228" s="8">
        <f>F228/E228*100</f>
        <v>100</v>
      </c>
    </row>
    <row r="229" spans="1:7" ht="12.75">
      <c r="A229" s="1"/>
      <c r="B229" s="2"/>
      <c r="C229" s="1" t="s">
        <v>98</v>
      </c>
      <c r="D229" s="12" t="s">
        <v>185</v>
      </c>
      <c r="E229" s="3">
        <v>99587</v>
      </c>
      <c r="F229" s="3">
        <v>99587</v>
      </c>
      <c r="G229" s="3">
        <f>F229/E229*100</f>
        <v>100</v>
      </c>
    </row>
    <row r="230" spans="1:7" ht="12.75">
      <c r="A230" s="1"/>
      <c r="B230" s="2"/>
      <c r="C230" s="1"/>
      <c r="D230" s="12" t="s">
        <v>186</v>
      </c>
      <c r="E230" s="3"/>
      <c r="F230" s="3"/>
      <c r="G230" s="3"/>
    </row>
    <row r="231" spans="1:7" ht="12.75">
      <c r="A231" s="1"/>
      <c r="B231" s="2"/>
      <c r="C231" s="1"/>
      <c r="D231" s="12" t="s">
        <v>187</v>
      </c>
      <c r="E231" s="3"/>
      <c r="F231" s="3"/>
      <c r="G231" s="3"/>
    </row>
    <row r="232" spans="1:7" ht="12.75">
      <c r="A232" s="1"/>
      <c r="B232" s="2"/>
      <c r="C232" s="1" t="s">
        <v>244</v>
      </c>
      <c r="D232" s="12" t="s">
        <v>278</v>
      </c>
      <c r="E232" s="3">
        <v>7750</v>
      </c>
      <c r="F232" s="3">
        <v>7750</v>
      </c>
      <c r="G232" s="3">
        <f>F232/E232*100</f>
        <v>100</v>
      </c>
    </row>
    <row r="233" spans="1:7" ht="12.75">
      <c r="A233" s="1"/>
      <c r="B233" s="2"/>
      <c r="C233" s="1"/>
      <c r="D233" s="12" t="s">
        <v>279</v>
      </c>
      <c r="E233" s="3"/>
      <c r="F233" s="3"/>
      <c r="G233" s="3"/>
    </row>
    <row r="234" spans="1:7" ht="12.75">
      <c r="A234" s="1"/>
      <c r="B234" s="2"/>
      <c r="C234" s="1"/>
      <c r="D234" s="12" t="s">
        <v>187</v>
      </c>
      <c r="E234" s="3"/>
      <c r="F234" s="3"/>
      <c r="G234" s="3"/>
    </row>
    <row r="235" spans="1:7" s="43" customFormat="1" ht="19.5" customHeight="1">
      <c r="A235" s="36" t="s">
        <v>69</v>
      </c>
      <c r="B235" s="37"/>
      <c r="C235" s="36"/>
      <c r="D235" s="38" t="s">
        <v>70</v>
      </c>
      <c r="E235" s="40">
        <f>E236+E240</f>
        <v>202518</v>
      </c>
      <c r="F235" s="40">
        <f>F236+F240</f>
        <v>202518</v>
      </c>
      <c r="G235" s="40">
        <f>F235/E235*100</f>
        <v>100</v>
      </c>
    </row>
    <row r="236" spans="1:7" s="9" customFormat="1" ht="12.75">
      <c r="A236" s="5"/>
      <c r="B236" s="6" t="s">
        <v>71</v>
      </c>
      <c r="C236" s="5"/>
      <c r="D236" s="7" t="s">
        <v>27</v>
      </c>
      <c r="E236" s="8">
        <f>E237</f>
        <v>180000</v>
      </c>
      <c r="F236" s="8">
        <f>F237</f>
        <v>180000</v>
      </c>
      <c r="G236" s="8">
        <f>F236/E236*100</f>
        <v>100</v>
      </c>
    </row>
    <row r="237" spans="1:7" ht="12.75">
      <c r="A237" s="1"/>
      <c r="B237" s="2"/>
      <c r="C237" s="1" t="s">
        <v>98</v>
      </c>
      <c r="D237" s="12" t="s">
        <v>185</v>
      </c>
      <c r="E237" s="3">
        <v>180000</v>
      </c>
      <c r="F237" s="3">
        <v>180000</v>
      </c>
      <c r="G237" s="3">
        <f>F237/E237*100</f>
        <v>100</v>
      </c>
    </row>
    <row r="238" spans="1:7" ht="12.75">
      <c r="A238" s="1"/>
      <c r="B238" s="2"/>
      <c r="C238" s="1"/>
      <c r="D238" s="12" t="s">
        <v>186</v>
      </c>
      <c r="E238" s="3"/>
      <c r="F238" s="3"/>
      <c r="G238" s="3"/>
    </row>
    <row r="239" spans="1:7" ht="12.75">
      <c r="A239" s="1"/>
      <c r="B239" s="2"/>
      <c r="C239" s="1"/>
      <c r="D239" s="12" t="s">
        <v>187</v>
      </c>
      <c r="E239" s="3"/>
      <c r="F239" s="3"/>
      <c r="G239" s="3"/>
    </row>
    <row r="240" spans="1:7" s="9" customFormat="1" ht="24" customHeight="1">
      <c r="A240" s="5"/>
      <c r="B240" s="6" t="s">
        <v>107</v>
      </c>
      <c r="C240" s="5"/>
      <c r="D240" s="7" t="s">
        <v>28</v>
      </c>
      <c r="E240" s="8">
        <f>E241</f>
        <v>22518</v>
      </c>
      <c r="F240" s="8">
        <f>F241</f>
        <v>22518</v>
      </c>
      <c r="G240" s="8">
        <f>F240/E240*100</f>
        <v>100</v>
      </c>
    </row>
    <row r="241" spans="1:7" ht="12.75">
      <c r="A241" s="1"/>
      <c r="B241" s="2"/>
      <c r="C241" s="1" t="s">
        <v>98</v>
      </c>
      <c r="D241" s="12" t="s">
        <v>185</v>
      </c>
      <c r="E241" s="3">
        <v>22518</v>
      </c>
      <c r="F241" s="3">
        <v>22518</v>
      </c>
      <c r="G241" s="3">
        <f>F241/E241*100</f>
        <v>100</v>
      </c>
    </row>
    <row r="242" spans="1:7" ht="12.75">
      <c r="A242" s="1"/>
      <c r="B242" s="2"/>
      <c r="C242" s="1"/>
      <c r="D242" s="12" t="s">
        <v>186</v>
      </c>
      <c r="E242" s="3"/>
      <c r="F242" s="3"/>
      <c r="G242" s="3"/>
    </row>
    <row r="243" spans="1:7" ht="12.75">
      <c r="A243" s="1"/>
      <c r="B243" s="2"/>
      <c r="C243" s="1"/>
      <c r="D243" s="12" t="s">
        <v>187</v>
      </c>
      <c r="E243" s="3"/>
      <c r="F243" s="3"/>
      <c r="G243" s="3"/>
    </row>
    <row r="244" spans="1:7" s="43" customFormat="1" ht="17.25" customHeight="1">
      <c r="A244" s="36" t="s">
        <v>108</v>
      </c>
      <c r="B244" s="37"/>
      <c r="C244" s="36"/>
      <c r="D244" s="38" t="s">
        <v>173</v>
      </c>
      <c r="E244" s="40">
        <f>E245+E249</f>
        <v>2975227</v>
      </c>
      <c r="F244" s="40">
        <f>F245+F249</f>
        <v>2975227</v>
      </c>
      <c r="G244" s="40">
        <f>F244/E244*100</f>
        <v>100</v>
      </c>
    </row>
    <row r="245" spans="1:7" s="9" customFormat="1" ht="12.75">
      <c r="A245" s="5"/>
      <c r="B245" s="6" t="s">
        <v>109</v>
      </c>
      <c r="C245" s="5"/>
      <c r="D245" s="7" t="s">
        <v>174</v>
      </c>
      <c r="E245" s="8">
        <f>E246</f>
        <v>2970000</v>
      </c>
      <c r="F245" s="8">
        <f>F246</f>
        <v>2970000</v>
      </c>
      <c r="G245" s="8">
        <f>F245/E245*100</f>
        <v>100</v>
      </c>
    </row>
    <row r="246" spans="1:7" ht="12.75">
      <c r="A246" s="1"/>
      <c r="B246" s="2"/>
      <c r="C246" s="1" t="s">
        <v>98</v>
      </c>
      <c r="D246" s="12" t="s">
        <v>185</v>
      </c>
      <c r="E246" s="3">
        <v>2970000</v>
      </c>
      <c r="F246" s="3">
        <v>2970000</v>
      </c>
      <c r="G246" s="3">
        <f>F246/E246*100</f>
        <v>100</v>
      </c>
    </row>
    <row r="247" spans="1:7" ht="12.75">
      <c r="A247" s="1"/>
      <c r="B247" s="2"/>
      <c r="C247" s="1"/>
      <c r="D247" s="12" t="s">
        <v>186</v>
      </c>
      <c r="E247" s="3"/>
      <c r="F247" s="3"/>
      <c r="G247" s="3"/>
    </row>
    <row r="248" spans="1:7" ht="12.75">
      <c r="A248" s="1"/>
      <c r="B248" s="2"/>
      <c r="C248" s="1"/>
      <c r="D248" s="12" t="s">
        <v>187</v>
      </c>
      <c r="E248" s="3"/>
      <c r="F248" s="3"/>
      <c r="G248" s="3"/>
    </row>
    <row r="249" spans="1:7" s="9" customFormat="1" ht="12.75">
      <c r="A249" s="5"/>
      <c r="B249" s="6" t="s">
        <v>245</v>
      </c>
      <c r="C249" s="5"/>
      <c r="D249" s="7" t="s">
        <v>246</v>
      </c>
      <c r="E249" s="8">
        <f>E250</f>
        <v>5227</v>
      </c>
      <c r="F249" s="8">
        <f>F250</f>
        <v>5227</v>
      </c>
      <c r="G249" s="8">
        <f>F249/E249*100</f>
        <v>100</v>
      </c>
    </row>
    <row r="250" spans="1:7" ht="12.75">
      <c r="A250" s="1"/>
      <c r="B250" s="2"/>
      <c r="C250" s="1" t="s">
        <v>98</v>
      </c>
      <c r="D250" s="12" t="s">
        <v>185</v>
      </c>
      <c r="E250" s="3">
        <v>5227</v>
      </c>
      <c r="F250" s="3">
        <v>5227</v>
      </c>
      <c r="G250" s="3">
        <f>F250/E250*100</f>
        <v>100</v>
      </c>
    </row>
    <row r="251" spans="1:7" ht="12.75">
      <c r="A251" s="1"/>
      <c r="B251" s="2"/>
      <c r="C251" s="1"/>
      <c r="D251" s="12" t="s">
        <v>186</v>
      </c>
      <c r="E251" s="3"/>
      <c r="F251" s="3"/>
      <c r="G251" s="3"/>
    </row>
    <row r="252" spans="1:7" ht="12.75">
      <c r="A252" s="1"/>
      <c r="B252" s="2"/>
      <c r="C252" s="1"/>
      <c r="D252" s="12" t="s">
        <v>187</v>
      </c>
      <c r="E252" s="3"/>
      <c r="F252" s="3"/>
      <c r="G252" s="3"/>
    </row>
    <row r="253" spans="1:7" s="43" customFormat="1" ht="17.25" customHeight="1">
      <c r="A253" s="36" t="s">
        <v>110</v>
      </c>
      <c r="B253" s="37"/>
      <c r="C253" s="36"/>
      <c r="D253" s="38" t="s">
        <v>24</v>
      </c>
      <c r="E253" s="40">
        <f>E254</f>
        <v>815300</v>
      </c>
      <c r="F253" s="40">
        <f>F254</f>
        <v>815300</v>
      </c>
      <c r="G253" s="40">
        <f>F253/E253*100</f>
        <v>100</v>
      </c>
    </row>
    <row r="254" spans="1:7" s="9" customFormat="1" ht="12.75">
      <c r="A254" s="5"/>
      <c r="B254" s="6" t="s">
        <v>111</v>
      </c>
      <c r="C254" s="5"/>
      <c r="D254" s="7" t="s">
        <v>52</v>
      </c>
      <c r="E254" s="8">
        <f>E256+E259</f>
        <v>815300</v>
      </c>
      <c r="F254" s="8">
        <f>F256+F259</f>
        <v>815300</v>
      </c>
      <c r="G254" s="8">
        <f>F254/E254*100</f>
        <v>100</v>
      </c>
    </row>
    <row r="255" spans="1:7" s="9" customFormat="1" ht="12.75">
      <c r="A255" s="5"/>
      <c r="B255" s="6"/>
      <c r="C255" s="5"/>
      <c r="D255" s="7" t="s">
        <v>53</v>
      </c>
      <c r="E255" s="8"/>
      <c r="F255" s="8"/>
      <c r="G255" s="8"/>
    </row>
    <row r="256" spans="1:7" ht="12.75">
      <c r="A256" s="1"/>
      <c r="B256" s="2"/>
      <c r="C256" s="1" t="s">
        <v>98</v>
      </c>
      <c r="D256" s="12" t="s">
        <v>185</v>
      </c>
      <c r="E256" s="3">
        <v>810854</v>
      </c>
      <c r="F256" s="3">
        <v>810854</v>
      </c>
      <c r="G256" s="3">
        <f>F256/E256*100</f>
        <v>100</v>
      </c>
    </row>
    <row r="257" spans="1:7" ht="12.75">
      <c r="A257" s="1"/>
      <c r="B257" s="2"/>
      <c r="C257" s="1"/>
      <c r="D257" s="12" t="s">
        <v>186</v>
      </c>
      <c r="E257" s="3"/>
      <c r="F257" s="3"/>
      <c r="G257" s="3"/>
    </row>
    <row r="258" spans="1:7" ht="12.75">
      <c r="A258" s="1"/>
      <c r="B258" s="2"/>
      <c r="C258" s="1"/>
      <c r="D258" s="12" t="s">
        <v>208</v>
      </c>
      <c r="E258" s="3"/>
      <c r="F258" s="3"/>
      <c r="G258" s="3"/>
    </row>
    <row r="259" spans="1:7" ht="12.75">
      <c r="A259" s="1"/>
      <c r="B259" s="2"/>
      <c r="C259" s="1" t="s">
        <v>98</v>
      </c>
      <c r="D259" s="12" t="s">
        <v>185</v>
      </c>
      <c r="E259" s="3">
        <v>4446</v>
      </c>
      <c r="F259" s="3">
        <v>4446</v>
      </c>
      <c r="G259" s="3">
        <f>F259/E259*100</f>
        <v>100</v>
      </c>
    </row>
    <row r="260" spans="1:7" ht="12.75">
      <c r="A260" s="1"/>
      <c r="B260" s="2"/>
      <c r="C260" s="1"/>
      <c r="D260" s="12" t="s">
        <v>186</v>
      </c>
      <c r="E260" s="3"/>
      <c r="F260" s="3"/>
      <c r="G260" s="3"/>
    </row>
    <row r="261" spans="1:7" ht="12.75">
      <c r="A261" s="1"/>
      <c r="B261" s="2"/>
      <c r="C261" s="1"/>
      <c r="D261" s="12" t="s">
        <v>209</v>
      </c>
      <c r="E261" s="3"/>
      <c r="F261" s="3"/>
      <c r="G261" s="3"/>
    </row>
    <row r="262" spans="1:7" s="43" customFormat="1" ht="17.25" customHeight="1">
      <c r="A262" s="36" t="s">
        <v>87</v>
      </c>
      <c r="B262" s="37"/>
      <c r="C262" s="36"/>
      <c r="D262" s="38" t="s">
        <v>25</v>
      </c>
      <c r="E262" s="40">
        <f>E263+E270+E274+E278+E282</f>
        <v>1060030</v>
      </c>
      <c r="F262" s="40">
        <f>F263+F270+F274+F278+F282</f>
        <v>1060030</v>
      </c>
      <c r="G262" s="40">
        <f>F262/E262*100</f>
        <v>100</v>
      </c>
    </row>
    <row r="263" spans="1:7" s="9" customFormat="1" ht="12.75">
      <c r="A263" s="5"/>
      <c r="B263" s="6" t="s">
        <v>112</v>
      </c>
      <c r="C263" s="5"/>
      <c r="D263" s="7" t="s">
        <v>37</v>
      </c>
      <c r="E263" s="8">
        <f>E264+E267</f>
        <v>21459</v>
      </c>
      <c r="F263" s="8">
        <f>F264+F267</f>
        <v>21459</v>
      </c>
      <c r="G263" s="8">
        <f>F263/E263*100</f>
        <v>100</v>
      </c>
    </row>
    <row r="264" spans="1:7" ht="12.75">
      <c r="A264" s="1"/>
      <c r="B264" s="2"/>
      <c r="C264" s="1" t="s">
        <v>98</v>
      </c>
      <c r="D264" s="12" t="s">
        <v>185</v>
      </c>
      <c r="E264" s="3"/>
      <c r="F264" s="3"/>
      <c r="G264" s="3"/>
    </row>
    <row r="265" spans="1:7" ht="12.75">
      <c r="A265" s="1"/>
      <c r="B265" s="2"/>
      <c r="C265" s="1"/>
      <c r="D265" s="12" t="s">
        <v>186</v>
      </c>
      <c r="E265" s="3"/>
      <c r="F265" s="3"/>
      <c r="G265" s="3"/>
    </row>
    <row r="266" spans="1:7" ht="12.75">
      <c r="A266" s="1"/>
      <c r="B266" s="2"/>
      <c r="C266" s="1"/>
      <c r="D266" s="12" t="s">
        <v>210</v>
      </c>
      <c r="E266" s="3"/>
      <c r="F266" s="3"/>
      <c r="G266" s="3"/>
    </row>
    <row r="267" spans="1:7" ht="12.75">
      <c r="A267" s="1"/>
      <c r="B267" s="2"/>
      <c r="C267" s="1" t="s">
        <v>98</v>
      </c>
      <c r="D267" s="12" t="s">
        <v>185</v>
      </c>
      <c r="E267" s="3">
        <v>21459</v>
      </c>
      <c r="F267" s="3">
        <v>21459</v>
      </c>
      <c r="G267" s="3">
        <f>F267/E267*100</f>
        <v>100</v>
      </c>
    </row>
    <row r="268" spans="1:7" ht="12.75">
      <c r="A268" s="1"/>
      <c r="B268" s="2"/>
      <c r="C268" s="1"/>
      <c r="D268" s="12" t="s">
        <v>186</v>
      </c>
      <c r="E268" s="3"/>
      <c r="F268" s="3"/>
      <c r="G268" s="3"/>
    </row>
    <row r="269" spans="1:7" ht="12.75">
      <c r="A269" s="1"/>
      <c r="B269" s="2"/>
      <c r="C269" s="1"/>
      <c r="D269" s="12" t="s">
        <v>211</v>
      </c>
      <c r="E269" s="3"/>
      <c r="F269" s="3"/>
      <c r="G269" s="3"/>
    </row>
    <row r="270" spans="1:7" s="9" customFormat="1" ht="12.75" customHeight="1">
      <c r="A270" s="5"/>
      <c r="B270" s="6" t="s">
        <v>113</v>
      </c>
      <c r="C270" s="5"/>
      <c r="D270" s="7" t="s">
        <v>26</v>
      </c>
      <c r="E270" s="8">
        <f>E271</f>
        <v>54000</v>
      </c>
      <c r="F270" s="8">
        <f>F271</f>
        <v>54000</v>
      </c>
      <c r="G270" s="8">
        <f>F270/E270*100</f>
        <v>100</v>
      </c>
    </row>
    <row r="271" spans="1:7" ht="12.75">
      <c r="A271" s="1"/>
      <c r="B271" s="2"/>
      <c r="C271" s="1" t="s">
        <v>98</v>
      </c>
      <c r="D271" s="12" t="s">
        <v>185</v>
      </c>
      <c r="E271" s="3">
        <v>54000</v>
      </c>
      <c r="F271" s="3">
        <v>54000</v>
      </c>
      <c r="G271" s="3">
        <f>F271/E271*100</f>
        <v>100</v>
      </c>
    </row>
    <row r="272" spans="1:7" ht="12.75">
      <c r="A272" s="1"/>
      <c r="B272" s="2"/>
      <c r="C272" s="1"/>
      <c r="D272" s="12" t="s">
        <v>186</v>
      </c>
      <c r="E272" s="3"/>
      <c r="F272" s="3"/>
      <c r="G272" s="3"/>
    </row>
    <row r="273" spans="1:7" ht="12.75">
      <c r="A273" s="1"/>
      <c r="B273" s="2"/>
      <c r="C273" s="1"/>
      <c r="D273" s="12" t="s">
        <v>187</v>
      </c>
      <c r="E273" s="3"/>
      <c r="F273" s="3"/>
      <c r="G273" s="3"/>
    </row>
    <row r="274" spans="1:7" s="9" customFormat="1" ht="12.75">
      <c r="A274" s="5"/>
      <c r="B274" s="6" t="s">
        <v>220</v>
      </c>
      <c r="C274" s="5"/>
      <c r="D274" s="7" t="s">
        <v>277</v>
      </c>
      <c r="E274" s="8">
        <f>E275</f>
        <v>201000</v>
      </c>
      <c r="F274" s="8">
        <f>F275</f>
        <v>201000</v>
      </c>
      <c r="G274" s="8">
        <f>F274/E274*100</f>
        <v>100</v>
      </c>
    </row>
    <row r="275" spans="1:7" ht="12.75">
      <c r="A275" s="1"/>
      <c r="B275" s="2"/>
      <c r="C275" s="1" t="s">
        <v>98</v>
      </c>
      <c r="D275" s="12" t="s">
        <v>185</v>
      </c>
      <c r="E275" s="3">
        <v>201000</v>
      </c>
      <c r="F275" s="3">
        <v>201000</v>
      </c>
      <c r="G275" s="3">
        <f>F275/E275*100</f>
        <v>100</v>
      </c>
    </row>
    <row r="276" spans="1:7" ht="12.75">
      <c r="A276" s="1"/>
      <c r="B276" s="2"/>
      <c r="C276" s="1"/>
      <c r="D276" s="12" t="s">
        <v>186</v>
      </c>
      <c r="E276" s="3"/>
      <c r="F276" s="3"/>
      <c r="G276" s="3"/>
    </row>
    <row r="277" spans="1:7" ht="12.75">
      <c r="A277" s="1"/>
      <c r="B277" s="2"/>
      <c r="C277" s="1"/>
      <c r="D277" s="12" t="s">
        <v>187</v>
      </c>
      <c r="E277" s="3"/>
      <c r="F277" s="3"/>
      <c r="G277" s="3"/>
    </row>
    <row r="278" spans="1:7" s="9" customFormat="1" ht="12.75">
      <c r="A278" s="5"/>
      <c r="B278" s="6" t="s">
        <v>94</v>
      </c>
      <c r="C278" s="5"/>
      <c r="D278" s="7" t="s">
        <v>43</v>
      </c>
      <c r="E278" s="8">
        <f>E279</f>
        <v>778991</v>
      </c>
      <c r="F278" s="8">
        <f>F279</f>
        <v>778991</v>
      </c>
      <c r="G278" s="8">
        <f>F278/E278*100</f>
        <v>100</v>
      </c>
    </row>
    <row r="279" spans="1:7" ht="12.75">
      <c r="A279" s="1"/>
      <c r="B279" s="2"/>
      <c r="C279" s="1" t="s">
        <v>98</v>
      </c>
      <c r="D279" s="12" t="s">
        <v>185</v>
      </c>
      <c r="E279" s="3">
        <v>778991</v>
      </c>
      <c r="F279" s="3">
        <v>778991</v>
      </c>
      <c r="G279" s="3">
        <f>F279/E279*100</f>
        <v>100</v>
      </c>
    </row>
    <row r="280" spans="1:7" ht="12.75">
      <c r="A280" s="1"/>
      <c r="B280" s="2"/>
      <c r="C280" s="1"/>
      <c r="D280" s="12" t="s">
        <v>186</v>
      </c>
      <c r="E280" s="3"/>
      <c r="F280" s="3"/>
      <c r="G280" s="3"/>
    </row>
    <row r="281" spans="1:7" ht="12.75">
      <c r="A281" s="1"/>
      <c r="B281" s="2"/>
      <c r="C281" s="1"/>
      <c r="D281" s="12" t="s">
        <v>187</v>
      </c>
      <c r="E281" s="3"/>
      <c r="F281" s="3"/>
      <c r="G281" s="3"/>
    </row>
    <row r="282" spans="1:7" s="9" customFormat="1" ht="12.75">
      <c r="A282" s="5"/>
      <c r="B282" s="6" t="s">
        <v>241</v>
      </c>
      <c r="C282" s="5"/>
      <c r="D282" s="7" t="s">
        <v>242</v>
      </c>
      <c r="E282" s="8">
        <f>E283</f>
        <v>4580</v>
      </c>
      <c r="F282" s="8">
        <f>F283</f>
        <v>4580</v>
      </c>
      <c r="G282" s="8">
        <f>F282/E282*100</f>
        <v>100</v>
      </c>
    </row>
    <row r="283" spans="1:7" ht="12.75">
      <c r="A283" s="1"/>
      <c r="B283" s="2"/>
      <c r="C283" s="1" t="s">
        <v>98</v>
      </c>
      <c r="D283" s="12" t="s">
        <v>185</v>
      </c>
      <c r="E283" s="3">
        <v>4580</v>
      </c>
      <c r="F283" s="3">
        <v>4580</v>
      </c>
      <c r="G283" s="3">
        <f>F283/E283*100</f>
        <v>100</v>
      </c>
    </row>
    <row r="284" spans="1:7" ht="12.75" customHeight="1">
      <c r="A284" s="1"/>
      <c r="B284" s="2"/>
      <c r="C284" s="1"/>
      <c r="D284" s="12" t="s">
        <v>186</v>
      </c>
      <c r="E284" s="3"/>
      <c r="F284" s="3"/>
      <c r="G284" s="3"/>
    </row>
    <row r="285" spans="1:7" ht="12.75">
      <c r="A285" s="1"/>
      <c r="B285" s="2"/>
      <c r="C285" s="1"/>
      <c r="D285" s="12" t="s">
        <v>187</v>
      </c>
      <c r="E285" s="3"/>
      <c r="F285" s="3"/>
      <c r="G285" s="3"/>
    </row>
    <row r="286" spans="1:7" ht="13.5" thickBot="1">
      <c r="A286" s="1"/>
      <c r="B286" s="2"/>
      <c r="C286" s="1"/>
      <c r="D286" s="12"/>
      <c r="E286" s="3"/>
      <c r="F286" s="3"/>
      <c r="G286" s="3"/>
    </row>
    <row r="287" spans="1:7" s="56" customFormat="1" ht="19.5" thickBot="1">
      <c r="A287" s="52"/>
      <c r="B287" s="53"/>
      <c r="C287" s="52"/>
      <c r="D287" s="54" t="s">
        <v>35</v>
      </c>
      <c r="E287" s="55">
        <f>E196+E205+E210+E215+E235+E244+E253+E262</f>
        <v>5529412</v>
      </c>
      <c r="F287" s="55">
        <f>F196+F205+F210+F215+F235+F244+F253+F262</f>
        <v>5529412</v>
      </c>
      <c r="G287" s="65">
        <f>F287/E287*100</f>
        <v>100</v>
      </c>
    </row>
    <row r="288" spans="5:7" ht="10.5" customHeight="1">
      <c r="E288" s="66"/>
      <c r="F288" s="66"/>
      <c r="G288" s="66"/>
    </row>
    <row r="289" spans="1:7" s="56" customFormat="1" ht="18.75" customHeight="1">
      <c r="A289" s="67"/>
      <c r="B289" s="67"/>
      <c r="C289" s="67"/>
      <c r="D289" s="56" t="s">
        <v>51</v>
      </c>
      <c r="E289" s="68">
        <f>E287+E185</f>
        <v>34245939</v>
      </c>
      <c r="F289" s="68">
        <f>F287+F185</f>
        <v>34118439</v>
      </c>
      <c r="G289" s="13">
        <f>F289/E289*100</f>
        <v>99.6276930820907</v>
      </c>
    </row>
    <row r="290" spans="5:7" ht="12.75" customHeight="1">
      <c r="E290" s="66"/>
      <c r="F290" s="69"/>
      <c r="G290" s="69"/>
    </row>
    <row r="291" spans="5:7" ht="12.75" customHeight="1">
      <c r="E291" s="66"/>
      <c r="F291" s="69"/>
      <c r="G291" s="69"/>
    </row>
    <row r="292" spans="5:7" ht="12.75" customHeight="1">
      <c r="E292" s="66"/>
      <c r="F292" s="69"/>
      <c r="G292" s="69"/>
    </row>
    <row r="293" spans="5:7" ht="12.75" customHeight="1">
      <c r="E293" s="66"/>
      <c r="F293" s="69"/>
      <c r="G293" s="69"/>
    </row>
    <row r="294" spans="5:7" ht="12.75" customHeight="1">
      <c r="E294" s="66"/>
      <c r="F294" s="69"/>
      <c r="G294" s="69"/>
    </row>
    <row r="295" spans="5:7" ht="12.75" customHeight="1">
      <c r="E295" s="66"/>
      <c r="F295" s="69"/>
      <c r="G295" s="69"/>
    </row>
    <row r="296" spans="5:7" ht="12.75" customHeight="1">
      <c r="E296" s="66"/>
      <c r="F296" s="69"/>
      <c r="G296" s="69"/>
    </row>
    <row r="297" spans="5:7" ht="12.75" customHeight="1">
      <c r="E297" s="66"/>
      <c r="F297" s="69"/>
      <c r="G297" s="69"/>
    </row>
    <row r="298" spans="5:7" ht="12.75" customHeight="1">
      <c r="E298" s="66"/>
      <c r="F298" s="69"/>
      <c r="G298" s="69"/>
    </row>
    <row r="299" spans="5:7" ht="12.75" customHeight="1">
      <c r="E299" s="66"/>
      <c r="F299" s="68" t="s">
        <v>302</v>
      </c>
      <c r="G299" s="69"/>
    </row>
    <row r="300" spans="4:7" ht="18.75">
      <c r="D300" s="19" t="s">
        <v>305</v>
      </c>
      <c r="E300" s="66"/>
      <c r="F300" s="69"/>
      <c r="G300" s="69"/>
    </row>
    <row r="301" spans="4:7" ht="18.75">
      <c r="D301" s="19" t="s">
        <v>306</v>
      </c>
      <c r="E301" s="66"/>
      <c r="F301" s="69"/>
      <c r="G301" s="69"/>
    </row>
    <row r="302" spans="5:7" ht="15.75">
      <c r="E302" s="66"/>
      <c r="G302" s="69"/>
    </row>
    <row r="303" spans="5:7" ht="8.25" customHeight="1">
      <c r="E303" s="66"/>
      <c r="F303" s="69"/>
      <c r="G303" s="69"/>
    </row>
    <row r="304" spans="4:7" ht="16.5" customHeight="1">
      <c r="D304" s="56" t="s">
        <v>223</v>
      </c>
      <c r="E304" s="68">
        <f>SUM(E306:E309)</f>
        <v>3365254</v>
      </c>
      <c r="F304" s="68">
        <f>SUM(F306:F309)</f>
        <v>3365254</v>
      </c>
      <c r="G304" s="13">
        <f>F304/E304*100</f>
        <v>100</v>
      </c>
    </row>
    <row r="305" spans="2:7" ht="13.5" customHeight="1">
      <c r="B305" s="17" t="s">
        <v>224</v>
      </c>
      <c r="D305" s="56"/>
      <c r="E305" s="70"/>
      <c r="F305" s="70"/>
      <c r="G305" s="13"/>
    </row>
    <row r="306" spans="3:7" ht="13.5" customHeight="1">
      <c r="C306" s="17" t="s">
        <v>226</v>
      </c>
      <c r="D306" s="4" t="s">
        <v>249</v>
      </c>
      <c r="E306" s="11">
        <v>300000</v>
      </c>
      <c r="F306" s="11">
        <v>300000</v>
      </c>
      <c r="G306" s="13">
        <f>F306/E306*100</f>
        <v>100</v>
      </c>
    </row>
    <row r="307" spans="3:7" ht="13.5" customHeight="1">
      <c r="C307" s="17" t="s">
        <v>227</v>
      </c>
      <c r="D307" s="4" t="s">
        <v>228</v>
      </c>
      <c r="E307" s="11">
        <v>62700</v>
      </c>
      <c r="F307" s="11">
        <v>62700</v>
      </c>
      <c r="G307" s="13">
        <f>F307/E307*100</f>
        <v>100</v>
      </c>
    </row>
    <row r="308" spans="3:7" ht="13.5" customHeight="1">
      <c r="C308" s="17" t="s">
        <v>225</v>
      </c>
      <c r="D308" s="4" t="s">
        <v>229</v>
      </c>
      <c r="E308" s="11">
        <f>2796721+205833</f>
        <v>3002554</v>
      </c>
      <c r="F308" s="11">
        <f>1500000+1296721+205833</f>
        <v>3002554</v>
      </c>
      <c r="G308" s="13">
        <f>F308/E308*100</f>
        <v>100</v>
      </c>
    </row>
    <row r="309" spans="3:7" ht="13.5" customHeight="1">
      <c r="C309" s="17" t="s">
        <v>247</v>
      </c>
      <c r="D309" s="4" t="s">
        <v>248</v>
      </c>
      <c r="F309" s="11"/>
      <c r="G309" s="13"/>
    </row>
    <row r="310" spans="1:7" s="69" customFormat="1" ht="13.5" customHeight="1">
      <c r="A310" s="71"/>
      <c r="B310" s="71"/>
      <c r="C310" s="71"/>
      <c r="E310" s="11"/>
      <c r="F310" s="11"/>
      <c r="G310" s="4"/>
    </row>
    <row r="311" spans="1:7" s="69" customFormat="1" ht="13.5" customHeight="1">
      <c r="A311" s="71"/>
      <c r="B311" s="71"/>
      <c r="C311" s="71"/>
      <c r="E311" s="11"/>
      <c r="F311" s="11"/>
      <c r="G311" s="4"/>
    </row>
    <row r="312" spans="1:7" s="69" customFormat="1" ht="19.5" customHeight="1">
      <c r="A312" s="71"/>
      <c r="B312" s="71"/>
      <c r="C312" s="71"/>
      <c r="D312" s="72" t="s">
        <v>297</v>
      </c>
      <c r="E312" s="68">
        <f>E289+E304</f>
        <v>37611193</v>
      </c>
      <c r="F312" s="68">
        <f>F289+F304</f>
        <v>37483693</v>
      </c>
      <c r="G312" s="13">
        <f>F312/E312*100</f>
        <v>99.661005169392</v>
      </c>
    </row>
    <row r="313" spans="1:7" s="69" customFormat="1" ht="13.5" customHeight="1">
      <c r="A313" s="71"/>
      <c r="C313" s="71"/>
      <c r="E313" s="11"/>
      <c r="F313" s="11"/>
      <c r="G313" s="4"/>
    </row>
    <row r="314" spans="1:7" s="69" customFormat="1" ht="13.5" customHeight="1">
      <c r="A314" s="71"/>
      <c r="B314" s="73"/>
      <c r="C314" s="71"/>
      <c r="E314" s="11"/>
      <c r="F314" s="11"/>
      <c r="G314" s="4"/>
    </row>
    <row r="315" spans="4:7" ht="19.5" customHeight="1">
      <c r="D315" s="72"/>
      <c r="E315" s="70"/>
      <c r="F315" s="70"/>
      <c r="G315" s="13"/>
    </row>
    <row r="316" spans="5:7" ht="15.75">
      <c r="E316" s="66"/>
      <c r="F316" s="69"/>
      <c r="G316" s="69"/>
    </row>
    <row r="317" spans="2:7" ht="15.75">
      <c r="B317" s="4"/>
      <c r="E317" s="66"/>
      <c r="F317" s="69"/>
      <c r="G317" s="69"/>
    </row>
    <row r="318" spans="3:7" ht="15.75">
      <c r="C318" s="17" t="s">
        <v>86</v>
      </c>
      <c r="E318" s="66">
        <f>SUMIF(C2:C310,"092",E2:EC310)</f>
        <v>77962</v>
      </c>
      <c r="F318" s="66">
        <f>SUMIF(C2:C310,"092",F2:ED310)</f>
        <v>76233</v>
      </c>
      <c r="G318" s="66"/>
    </row>
    <row r="319" spans="3:6" ht="15.75">
      <c r="C319" s="17" t="s">
        <v>98</v>
      </c>
      <c r="E319" s="66">
        <f>SUMIF(C3:C311,"0211",E3:EC311)</f>
        <v>5521662</v>
      </c>
      <c r="F319" s="66">
        <f>SUMIF(C3:C311,"211",F3:ED311)</f>
        <v>5521662</v>
      </c>
    </row>
    <row r="320" spans="3:8" ht="15.75">
      <c r="C320" s="17" t="s">
        <v>244</v>
      </c>
      <c r="E320" s="66">
        <f>SUMIF(C4:C312,"641",E4:EC312)</f>
        <v>7750</v>
      </c>
      <c r="F320" s="66">
        <f>SUMIF(C4:C312,"641",F4:ED312)</f>
        <v>7750</v>
      </c>
      <c r="G320" s="121">
        <f>E319+E320</f>
        <v>5529412</v>
      </c>
      <c r="H320" s="11">
        <f>F319+F320</f>
        <v>5529412</v>
      </c>
    </row>
    <row r="321" spans="3:6" ht="15.75">
      <c r="C321" s="17" t="s">
        <v>90</v>
      </c>
      <c r="E321" s="66">
        <f>SUMIF(C5:C313,"213",E5:EC313)</f>
        <v>2702344</v>
      </c>
      <c r="F321" s="66">
        <f>SUMIF(C5:C313,"213",F5:ED313)</f>
        <v>2681468</v>
      </c>
    </row>
    <row r="322" spans="3:8" ht="15.75">
      <c r="C322" s="17" t="s">
        <v>291</v>
      </c>
      <c r="E322" s="66">
        <f>SUMIF(C6:C314,"643",E6:EC314)</f>
        <v>40000</v>
      </c>
      <c r="F322" s="66">
        <f>SUMIF(C6:C314,"643",F6:ED314)</f>
        <v>39029</v>
      </c>
      <c r="G322" s="121">
        <f>E321+E322</f>
        <v>2742344</v>
      </c>
      <c r="H322" s="121">
        <f>F321+F322</f>
        <v>2720497</v>
      </c>
    </row>
    <row r="323" spans="3:6" ht="15.75">
      <c r="C323" s="17" t="s">
        <v>72</v>
      </c>
      <c r="E323" s="66">
        <f>SUMIF(C7:C315,"212",E7:EC315)</f>
        <v>27751</v>
      </c>
      <c r="F323" s="66">
        <f>SUMIF(C7:C315,"212",F7:ED315)</f>
        <v>27654</v>
      </c>
    </row>
    <row r="324" spans="3:6" ht="15.75">
      <c r="C324" s="17" t="s">
        <v>164</v>
      </c>
      <c r="E324" s="66">
        <f>SUMIF(C8:C316,"232",E8:EC316)</f>
        <v>363</v>
      </c>
      <c r="F324" s="66">
        <f>SUMIF(C8:C316,"232",F8:ED316)</f>
        <v>364</v>
      </c>
    </row>
  </sheetData>
  <printOptions/>
  <pageMargins left="0.84" right="0.27" top="0.66" bottom="0.66" header="0.39" footer="0.39"/>
  <pageSetup firstPageNumber="42" useFirstPageNumber="1" horizontalDpi="300" verticalDpi="300" orientation="portrait" paperSize="9" scale="80" r:id="rId1"/>
  <headerFooter alignWithMargins="0">
    <oddFooter>&amp;C &amp;P</oddFooter>
  </headerFooter>
  <rowBreaks count="1" manualBreakCount="1"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82"/>
  <sheetViews>
    <sheetView tabSelected="1" zoomScale="90" zoomScaleNormal="90" workbookViewId="0" topLeftCell="A457">
      <selection activeCell="D467" sqref="D467"/>
    </sheetView>
  </sheetViews>
  <sheetFormatPr defaultColWidth="9.00390625" defaultRowHeight="12.75"/>
  <cols>
    <col min="1" max="1" width="4.375" style="17" customWidth="1"/>
    <col min="2" max="2" width="5.75390625" style="17" customWidth="1"/>
    <col min="3" max="3" width="4.625" style="29" customWidth="1"/>
    <col min="4" max="4" width="50.625" style="11" customWidth="1"/>
    <col min="5" max="5" width="16.00390625" style="11" customWidth="1"/>
    <col min="6" max="6" width="16.25390625" style="11" customWidth="1"/>
    <col min="7" max="7" width="7.625" style="11" customWidth="1"/>
    <col min="8" max="16384" width="9.125" style="4" customWidth="1"/>
  </cols>
  <sheetData>
    <row r="1" ht="12.75">
      <c r="F1" s="4"/>
    </row>
    <row r="2" ht="15.75">
      <c r="F2" s="68" t="s">
        <v>303</v>
      </c>
    </row>
    <row r="3" spans="1:7" s="43" customFormat="1" ht="20.25" customHeight="1">
      <c r="A3" s="75"/>
      <c r="B3" s="75"/>
      <c r="C3" s="76"/>
      <c r="D3" s="122" t="s">
        <v>216</v>
      </c>
      <c r="F3" s="78"/>
      <c r="G3" s="78"/>
    </row>
    <row r="4" spans="1:7" s="43" customFormat="1" ht="20.25" customHeight="1">
      <c r="A4" s="75"/>
      <c r="B4" s="75"/>
      <c r="C4" s="76"/>
      <c r="D4" s="122" t="s">
        <v>307</v>
      </c>
      <c r="F4" s="78"/>
      <c r="G4" s="78"/>
    </row>
    <row r="5" spans="1:5" ht="20.25">
      <c r="A5" s="18"/>
      <c r="B5" s="18"/>
      <c r="C5" s="79"/>
      <c r="D5" s="77"/>
      <c r="E5" s="20"/>
    </row>
    <row r="6" spans="1:5" ht="12.75">
      <c r="A6" s="22" t="s">
        <v>48</v>
      </c>
      <c r="B6" s="2"/>
      <c r="C6" s="80"/>
      <c r="D6" s="13"/>
      <c r="E6" s="13"/>
    </row>
    <row r="7" spans="1:6" ht="13.5" thickBot="1">
      <c r="A7" s="22"/>
      <c r="B7" s="2"/>
      <c r="C7" s="80"/>
      <c r="D7" s="13"/>
      <c r="E7" s="13"/>
      <c r="F7" s="81" t="s">
        <v>295</v>
      </c>
    </row>
    <row r="8" spans="1:7" ht="12.75">
      <c r="A8" s="62" t="s">
        <v>0</v>
      </c>
      <c r="B8" s="82" t="s">
        <v>1</v>
      </c>
      <c r="C8" s="83" t="s">
        <v>2</v>
      </c>
      <c r="D8" s="84" t="s">
        <v>3</v>
      </c>
      <c r="E8" s="32" t="s">
        <v>29</v>
      </c>
      <c r="F8" s="32" t="s">
        <v>54</v>
      </c>
      <c r="G8" s="32" t="s">
        <v>56</v>
      </c>
    </row>
    <row r="9" spans="1:7" ht="13.5" thickBot="1">
      <c r="A9" s="33"/>
      <c r="B9" s="26"/>
      <c r="C9" s="85"/>
      <c r="D9" s="28"/>
      <c r="E9" s="34" t="s">
        <v>57</v>
      </c>
      <c r="F9" s="35"/>
      <c r="G9" s="35"/>
    </row>
    <row r="10" spans="1:7" s="43" customFormat="1" ht="18.75">
      <c r="A10" s="36" t="s">
        <v>58</v>
      </c>
      <c r="B10" s="37"/>
      <c r="C10" s="86"/>
      <c r="D10" s="87" t="s">
        <v>9</v>
      </c>
      <c r="E10" s="50">
        <f>E13+E11</f>
        <v>18448</v>
      </c>
      <c r="F10" s="50">
        <f>F13+F11</f>
        <v>18431</v>
      </c>
      <c r="G10" s="3">
        <f>F10/E10*100</f>
        <v>99.90784908933217</v>
      </c>
    </row>
    <row r="11" spans="1:7" s="9" customFormat="1" ht="12.75">
      <c r="A11" s="5"/>
      <c r="B11" s="6" t="s">
        <v>206</v>
      </c>
      <c r="C11" s="15"/>
      <c r="D11" s="16" t="s">
        <v>207</v>
      </c>
      <c r="E11" s="8">
        <f>E12</f>
        <v>9848</v>
      </c>
      <c r="F11" s="8">
        <f>F12</f>
        <v>9848</v>
      </c>
      <c r="G11" s="8">
        <f>F11/E11*100</f>
        <v>100</v>
      </c>
    </row>
    <row r="12" spans="1:7" ht="12.75">
      <c r="A12" s="1"/>
      <c r="B12" s="2"/>
      <c r="C12" s="14">
        <v>3030</v>
      </c>
      <c r="D12" s="13" t="s">
        <v>20</v>
      </c>
      <c r="E12" s="3">
        <v>9848</v>
      </c>
      <c r="F12" s="3">
        <v>9848</v>
      </c>
      <c r="G12" s="3">
        <f>F12/E12*100</f>
        <v>100</v>
      </c>
    </row>
    <row r="13" spans="1:7" s="64" customFormat="1" ht="12.75">
      <c r="A13" s="44"/>
      <c r="B13" s="45" t="s">
        <v>59</v>
      </c>
      <c r="C13" s="88"/>
      <c r="D13" s="89" t="s">
        <v>60</v>
      </c>
      <c r="E13" s="63">
        <f>SUM(E14:E14)</f>
        <v>8600</v>
      </c>
      <c r="F13" s="63">
        <f>SUM(F14:F14)</f>
        <v>8583</v>
      </c>
      <c r="G13" s="8">
        <f>F13/E13*100</f>
        <v>99.80232558139535</v>
      </c>
    </row>
    <row r="14" spans="1:7" ht="12.75">
      <c r="A14" s="1"/>
      <c r="B14" s="2"/>
      <c r="C14" s="14">
        <v>4300</v>
      </c>
      <c r="D14" s="13" t="s">
        <v>115</v>
      </c>
      <c r="E14" s="3">
        <v>8600</v>
      </c>
      <c r="F14" s="3">
        <v>8583</v>
      </c>
      <c r="G14" s="3">
        <f>F14/E14*100</f>
        <v>99.80232558139535</v>
      </c>
    </row>
    <row r="15" spans="1:7" ht="12.75">
      <c r="A15" s="1"/>
      <c r="B15" s="2"/>
      <c r="C15" s="14"/>
      <c r="D15" s="13"/>
      <c r="E15" s="3"/>
      <c r="F15" s="3"/>
      <c r="G15" s="3"/>
    </row>
    <row r="16" spans="1:7" s="43" customFormat="1" ht="18.75" customHeight="1">
      <c r="A16" s="36" t="s">
        <v>61</v>
      </c>
      <c r="B16" s="37"/>
      <c r="C16" s="86"/>
      <c r="D16" s="87" t="s">
        <v>114</v>
      </c>
      <c r="E16" s="50">
        <f>E17</f>
        <v>2890335</v>
      </c>
      <c r="F16" s="50">
        <f>F17</f>
        <v>2890178</v>
      </c>
      <c r="G16" s="3">
        <f aca="true" t="shared" si="0" ref="G16:G35">F16/E16*100</f>
        <v>99.99456810369732</v>
      </c>
    </row>
    <row r="17" spans="1:7" s="64" customFormat="1" ht="12" customHeight="1">
      <c r="A17" s="44"/>
      <c r="B17" s="45" t="s">
        <v>62</v>
      </c>
      <c r="C17" s="88"/>
      <c r="D17" s="89" t="s">
        <v>11</v>
      </c>
      <c r="E17" s="63">
        <f>SUM(E18:E35)</f>
        <v>2890335</v>
      </c>
      <c r="F17" s="63">
        <f>SUM(F18:F35)</f>
        <v>2890178</v>
      </c>
      <c r="G17" s="8">
        <f t="shared" si="0"/>
        <v>99.99456810369732</v>
      </c>
    </row>
    <row r="18" spans="1:7" ht="12.75">
      <c r="A18" s="1"/>
      <c r="B18" s="2"/>
      <c r="C18" s="14">
        <v>3020</v>
      </c>
      <c r="D18" s="13" t="s">
        <v>188</v>
      </c>
      <c r="E18" s="3">
        <v>22695</v>
      </c>
      <c r="F18" s="3">
        <v>22694</v>
      </c>
      <c r="G18" s="3">
        <f t="shared" si="0"/>
        <v>99.99559374311522</v>
      </c>
    </row>
    <row r="19" spans="1:7" ht="12.75">
      <c r="A19" s="1"/>
      <c r="B19" s="2"/>
      <c r="C19" s="14">
        <v>4010</v>
      </c>
      <c r="D19" s="13" t="s">
        <v>6</v>
      </c>
      <c r="E19" s="3">
        <v>360594</v>
      </c>
      <c r="F19" s="3">
        <v>360551</v>
      </c>
      <c r="G19" s="3">
        <f t="shared" si="0"/>
        <v>99.98807523142371</v>
      </c>
    </row>
    <row r="20" spans="1:7" ht="12.75">
      <c r="A20" s="1"/>
      <c r="B20" s="2"/>
      <c r="C20" s="14">
        <v>4040</v>
      </c>
      <c r="D20" s="13" t="s">
        <v>16</v>
      </c>
      <c r="E20" s="3">
        <v>10190</v>
      </c>
      <c r="F20" s="3">
        <v>10189</v>
      </c>
      <c r="G20" s="3">
        <f t="shared" si="0"/>
        <v>99.9901864573111</v>
      </c>
    </row>
    <row r="21" spans="1:7" ht="12.75">
      <c r="A21" s="1"/>
      <c r="B21" s="2"/>
      <c r="C21" s="14">
        <v>4110</v>
      </c>
      <c r="D21" s="13" t="s">
        <v>116</v>
      </c>
      <c r="E21" s="3">
        <v>65578</v>
      </c>
      <c r="F21" s="3">
        <v>65498</v>
      </c>
      <c r="G21" s="3">
        <f t="shared" si="0"/>
        <v>99.87800786849247</v>
      </c>
    </row>
    <row r="22" spans="1:7" ht="12.75">
      <c r="A22" s="1"/>
      <c r="B22" s="2"/>
      <c r="C22" s="14">
        <v>4120</v>
      </c>
      <c r="D22" s="13" t="s">
        <v>7</v>
      </c>
      <c r="E22" s="3">
        <v>9141</v>
      </c>
      <c r="F22" s="3">
        <v>9140</v>
      </c>
      <c r="G22" s="3">
        <f t="shared" si="0"/>
        <v>99.98906027786894</v>
      </c>
    </row>
    <row r="23" spans="1:7" ht="12.75">
      <c r="A23" s="1"/>
      <c r="B23" s="2"/>
      <c r="C23" s="14">
        <v>4210</v>
      </c>
      <c r="D23" s="13" t="s">
        <v>117</v>
      </c>
      <c r="E23" s="3">
        <v>166712</v>
      </c>
      <c r="F23" s="3">
        <v>166710</v>
      </c>
      <c r="G23" s="3">
        <f t="shared" si="0"/>
        <v>99.99880032631124</v>
      </c>
    </row>
    <row r="24" spans="1:7" ht="12.75">
      <c r="A24" s="1"/>
      <c r="B24" s="2"/>
      <c r="C24" s="14">
        <v>4260</v>
      </c>
      <c r="D24" s="13" t="s">
        <v>118</v>
      </c>
      <c r="E24" s="3">
        <v>6696</v>
      </c>
      <c r="F24" s="3">
        <v>6695</v>
      </c>
      <c r="G24" s="3">
        <f t="shared" si="0"/>
        <v>99.98506571087216</v>
      </c>
    </row>
    <row r="25" spans="1:7" ht="12.75">
      <c r="A25" s="1"/>
      <c r="B25" s="2"/>
      <c r="C25" s="14">
        <v>4270</v>
      </c>
      <c r="D25" s="13" t="s">
        <v>119</v>
      </c>
      <c r="E25" s="3">
        <v>418030</v>
      </c>
      <c r="F25" s="3">
        <v>418006</v>
      </c>
      <c r="G25" s="3">
        <f t="shared" si="0"/>
        <v>99.99425878525464</v>
      </c>
    </row>
    <row r="26" spans="1:7" ht="12.75">
      <c r="A26" s="1"/>
      <c r="B26" s="2"/>
      <c r="C26" s="14">
        <v>4280</v>
      </c>
      <c r="D26" s="13" t="s">
        <v>219</v>
      </c>
      <c r="E26" s="3">
        <v>1108</v>
      </c>
      <c r="F26" s="3">
        <v>1108</v>
      </c>
      <c r="G26" s="3">
        <f t="shared" si="0"/>
        <v>100</v>
      </c>
    </row>
    <row r="27" spans="1:7" ht="12.75">
      <c r="A27" s="1"/>
      <c r="B27" s="2"/>
      <c r="C27" s="14">
        <v>4300</v>
      </c>
      <c r="D27" s="13" t="s">
        <v>115</v>
      </c>
      <c r="E27" s="3">
        <v>565240</v>
      </c>
      <c r="F27" s="3">
        <v>565237</v>
      </c>
      <c r="G27" s="3">
        <f t="shared" si="0"/>
        <v>99.99946925199914</v>
      </c>
    </row>
    <row r="28" spans="1:7" ht="12.75">
      <c r="A28" s="1"/>
      <c r="B28" s="2"/>
      <c r="C28" s="14">
        <v>4410</v>
      </c>
      <c r="D28" s="13" t="s">
        <v>17</v>
      </c>
      <c r="E28" s="3">
        <v>8942</v>
      </c>
      <c r="F28" s="3">
        <v>8942</v>
      </c>
      <c r="G28" s="3">
        <f t="shared" si="0"/>
        <v>100</v>
      </c>
    </row>
    <row r="29" spans="1:7" ht="12.75">
      <c r="A29" s="1"/>
      <c r="B29" s="2"/>
      <c r="C29" s="14">
        <v>4430</v>
      </c>
      <c r="D29" s="13" t="s">
        <v>12</v>
      </c>
      <c r="E29" s="3">
        <v>28309</v>
      </c>
      <c r="F29" s="3">
        <v>28309</v>
      </c>
      <c r="G29" s="3">
        <f t="shared" si="0"/>
        <v>100</v>
      </c>
    </row>
    <row r="30" spans="1:7" ht="12.75">
      <c r="A30" s="1"/>
      <c r="B30" s="2"/>
      <c r="C30" s="14">
        <v>4440</v>
      </c>
      <c r="D30" s="13" t="s">
        <v>19</v>
      </c>
      <c r="E30" s="3">
        <v>13819</v>
      </c>
      <c r="F30" s="3">
        <v>13818</v>
      </c>
      <c r="G30" s="3">
        <f t="shared" si="0"/>
        <v>99.99276358636659</v>
      </c>
    </row>
    <row r="31" spans="1:7" ht="12.75">
      <c r="A31" s="1"/>
      <c r="B31" s="2"/>
      <c r="C31" s="14">
        <v>4530</v>
      </c>
      <c r="D31" s="13" t="s">
        <v>215</v>
      </c>
      <c r="E31" s="3">
        <v>189</v>
      </c>
      <c r="F31" s="3">
        <v>189</v>
      </c>
      <c r="G31" s="3">
        <f t="shared" si="0"/>
        <v>100</v>
      </c>
    </row>
    <row r="32" spans="1:7" ht="12.75">
      <c r="A32" s="1"/>
      <c r="B32" s="2"/>
      <c r="C32" s="14">
        <v>4610</v>
      </c>
      <c r="D32" s="13" t="s">
        <v>261</v>
      </c>
      <c r="E32" s="3">
        <v>1200</v>
      </c>
      <c r="F32" s="3">
        <v>1200</v>
      </c>
      <c r="G32" s="3">
        <f t="shared" si="0"/>
        <v>100</v>
      </c>
    </row>
    <row r="33" spans="1:7" ht="12.75">
      <c r="A33" s="1"/>
      <c r="B33" s="2"/>
      <c r="C33" s="14">
        <v>6050</v>
      </c>
      <c r="D33" s="13" t="s">
        <v>120</v>
      </c>
      <c r="E33" s="3">
        <v>877111</v>
      </c>
      <c r="F33" s="3">
        <v>877111</v>
      </c>
      <c r="G33" s="3">
        <f t="shared" si="0"/>
        <v>100</v>
      </c>
    </row>
    <row r="34" spans="1:7" ht="12.75">
      <c r="A34" s="1"/>
      <c r="B34" s="2"/>
      <c r="C34" s="14">
        <v>6060</v>
      </c>
      <c r="D34" s="13" t="s">
        <v>125</v>
      </c>
      <c r="E34" s="3">
        <v>25807</v>
      </c>
      <c r="F34" s="3">
        <v>25807</v>
      </c>
      <c r="G34" s="3">
        <f t="shared" si="0"/>
        <v>100</v>
      </c>
    </row>
    <row r="35" spans="1:7" ht="12.75">
      <c r="A35" s="1"/>
      <c r="B35" s="2"/>
      <c r="C35" s="14">
        <v>6062</v>
      </c>
      <c r="D35" s="13" t="s">
        <v>125</v>
      </c>
      <c r="E35" s="3">
        <v>308974</v>
      </c>
      <c r="F35" s="3">
        <v>308974</v>
      </c>
      <c r="G35" s="3">
        <f t="shared" si="0"/>
        <v>100</v>
      </c>
    </row>
    <row r="36" spans="1:7" ht="12.75">
      <c r="A36" s="1"/>
      <c r="B36" s="2"/>
      <c r="C36" s="14"/>
      <c r="D36" s="13"/>
      <c r="E36" s="3"/>
      <c r="F36" s="3"/>
      <c r="G36" s="3"/>
    </row>
    <row r="37" spans="1:7" s="43" customFormat="1" ht="18.75">
      <c r="A37" s="36" t="s">
        <v>65</v>
      </c>
      <c r="B37" s="37"/>
      <c r="C37" s="86"/>
      <c r="D37" s="87" t="s">
        <v>121</v>
      </c>
      <c r="E37" s="50">
        <f>E38</f>
        <v>11643</v>
      </c>
      <c r="F37" s="50">
        <f>F38</f>
        <v>11481</v>
      </c>
      <c r="G37" s="3">
        <f>F37/E37*100</f>
        <v>98.60860602937387</v>
      </c>
    </row>
    <row r="38" spans="1:7" s="9" customFormat="1" ht="12.75">
      <c r="A38" s="5"/>
      <c r="B38" s="6" t="s">
        <v>66</v>
      </c>
      <c r="C38" s="15"/>
      <c r="D38" s="16" t="s">
        <v>14</v>
      </c>
      <c r="E38" s="8">
        <f>E39</f>
        <v>11643</v>
      </c>
      <c r="F38" s="8">
        <f>F39</f>
        <v>11481</v>
      </c>
      <c r="G38" s="8">
        <f>F38/E38*100</f>
        <v>98.60860602937387</v>
      </c>
    </row>
    <row r="39" spans="1:7" ht="12.75">
      <c r="A39" s="1"/>
      <c r="B39" s="2"/>
      <c r="C39" s="14">
        <v>4300</v>
      </c>
      <c r="D39" s="13" t="s">
        <v>115</v>
      </c>
      <c r="E39" s="3">
        <v>11643</v>
      </c>
      <c r="F39" s="3">
        <v>11481</v>
      </c>
      <c r="G39" s="3">
        <f>F39/E39*100</f>
        <v>98.60860602937387</v>
      </c>
    </row>
    <row r="40" spans="1:7" ht="12.75" hidden="1">
      <c r="A40" s="1"/>
      <c r="B40" s="2"/>
      <c r="C40" s="14">
        <v>28</v>
      </c>
      <c r="D40" s="13" t="s">
        <v>17</v>
      </c>
      <c r="E40" s="3"/>
      <c r="F40" s="3"/>
      <c r="G40" s="3" t="e">
        <f>F40/E40*100</f>
        <v>#DIV/0!</v>
      </c>
    </row>
    <row r="41" spans="1:7" ht="12.75">
      <c r="A41" s="1"/>
      <c r="B41" s="2"/>
      <c r="C41" s="14"/>
      <c r="D41" s="13"/>
      <c r="E41" s="3"/>
      <c r="F41" s="3"/>
      <c r="G41" s="3"/>
    </row>
    <row r="42" spans="1:7" s="43" customFormat="1" ht="18.75" customHeight="1">
      <c r="A42" s="36" t="s">
        <v>99</v>
      </c>
      <c r="B42" s="37"/>
      <c r="C42" s="86"/>
      <c r="D42" s="87" t="s">
        <v>100</v>
      </c>
      <c r="E42" s="50">
        <f>E43+E45</f>
        <v>4372</v>
      </c>
      <c r="F42" s="50">
        <f>F43+F45</f>
        <v>3995</v>
      </c>
      <c r="G42" s="3">
        <f aca="true" t="shared" si="1" ref="G42:G48">F42/E42*100</f>
        <v>91.37694419030193</v>
      </c>
    </row>
    <row r="43" spans="1:7" s="9" customFormat="1" ht="12.75">
      <c r="A43" s="5"/>
      <c r="B43" s="6" t="s">
        <v>234</v>
      </c>
      <c r="C43" s="15"/>
      <c r="D43" s="16" t="s">
        <v>235</v>
      </c>
      <c r="E43" s="8">
        <f>E44</f>
        <v>1176</v>
      </c>
      <c r="F43" s="8">
        <f>F44</f>
        <v>800</v>
      </c>
      <c r="G43" s="8">
        <f t="shared" si="1"/>
        <v>68.02721088435374</v>
      </c>
    </row>
    <row r="44" spans="1:7" ht="12.75">
      <c r="A44" s="1"/>
      <c r="B44" s="2"/>
      <c r="C44" s="14">
        <v>4300</v>
      </c>
      <c r="D44" s="13" t="s">
        <v>115</v>
      </c>
      <c r="E44" s="3">
        <v>1176</v>
      </c>
      <c r="F44" s="3">
        <v>800</v>
      </c>
      <c r="G44" s="3">
        <f t="shared" si="1"/>
        <v>68.02721088435374</v>
      </c>
    </row>
    <row r="45" spans="1:7" s="9" customFormat="1" ht="12.75">
      <c r="A45" s="5"/>
      <c r="B45" s="6" t="s">
        <v>105</v>
      </c>
      <c r="C45" s="15"/>
      <c r="D45" s="16" t="s">
        <v>106</v>
      </c>
      <c r="E45" s="8">
        <f>SUM(E46:E48)</f>
        <v>3196</v>
      </c>
      <c r="F45" s="8">
        <f>SUM(F46:F48)</f>
        <v>3195</v>
      </c>
      <c r="G45" s="8">
        <f t="shared" si="1"/>
        <v>99.96871088861077</v>
      </c>
    </row>
    <row r="46" spans="1:7" ht="12.75">
      <c r="A46" s="1"/>
      <c r="B46" s="2"/>
      <c r="C46" s="14">
        <v>4010</v>
      </c>
      <c r="D46" s="13" t="s">
        <v>6</v>
      </c>
      <c r="E46" s="3">
        <v>52</v>
      </c>
      <c r="F46" s="3">
        <v>52</v>
      </c>
      <c r="G46" s="3">
        <f t="shared" si="1"/>
        <v>100</v>
      </c>
    </row>
    <row r="47" spans="1:7" ht="12.75">
      <c r="A47" s="1"/>
      <c r="B47" s="2"/>
      <c r="C47" s="14">
        <v>4020</v>
      </c>
      <c r="D47" s="13" t="s">
        <v>194</v>
      </c>
      <c r="E47" s="3">
        <v>3040</v>
      </c>
      <c r="F47" s="3">
        <v>3040</v>
      </c>
      <c r="G47" s="3">
        <f t="shared" si="1"/>
        <v>100</v>
      </c>
    </row>
    <row r="48" spans="1:7" ht="12.75">
      <c r="A48" s="1"/>
      <c r="B48" s="2"/>
      <c r="C48" s="14">
        <v>4300</v>
      </c>
      <c r="D48" s="13" t="s">
        <v>115</v>
      </c>
      <c r="E48" s="3">
        <v>104</v>
      </c>
      <c r="F48" s="3">
        <v>103</v>
      </c>
      <c r="G48" s="3">
        <f t="shared" si="1"/>
        <v>99.03846153846155</v>
      </c>
    </row>
    <row r="49" spans="1:7" ht="12.75">
      <c r="A49" s="1"/>
      <c r="B49" s="2"/>
      <c r="C49" s="14"/>
      <c r="D49" s="13"/>
      <c r="E49" s="3"/>
      <c r="F49" s="3"/>
      <c r="G49" s="3"/>
    </row>
    <row r="50" spans="1:7" s="43" customFormat="1" ht="24" customHeight="1">
      <c r="A50" s="36" t="s">
        <v>69</v>
      </c>
      <c r="B50" s="37"/>
      <c r="C50" s="86"/>
      <c r="D50" s="87" t="s">
        <v>70</v>
      </c>
      <c r="E50" s="50">
        <f>E51+E55+E62+E82+E89</f>
        <v>3737759</v>
      </c>
      <c r="F50" s="50">
        <f>F51+F55+F62+F82+F89</f>
        <v>3719852</v>
      </c>
      <c r="G50" s="3">
        <f aca="true" t="shared" si="2" ref="G50:G60">F50/E50*100</f>
        <v>99.52091614253354</v>
      </c>
    </row>
    <row r="51" spans="1:7" s="64" customFormat="1" ht="12.75">
      <c r="A51" s="44"/>
      <c r="B51" s="45" t="s">
        <v>71</v>
      </c>
      <c r="C51" s="88" t="s">
        <v>13</v>
      </c>
      <c r="D51" s="89" t="s">
        <v>27</v>
      </c>
      <c r="E51" s="63">
        <f>SUM(E52:E54)</f>
        <v>11086</v>
      </c>
      <c r="F51" s="63">
        <f>SUM(F52:F54)</f>
        <v>11086</v>
      </c>
      <c r="G51" s="8">
        <f t="shared" si="2"/>
        <v>100</v>
      </c>
    </row>
    <row r="52" spans="1:7" ht="12.75">
      <c r="A52" s="1"/>
      <c r="B52" s="2"/>
      <c r="C52" s="14">
        <v>4010</v>
      </c>
      <c r="D52" s="13" t="s">
        <v>6</v>
      </c>
      <c r="E52" s="3">
        <v>9213</v>
      </c>
      <c r="F52" s="3">
        <v>9213</v>
      </c>
      <c r="G52" s="3">
        <f t="shared" si="2"/>
        <v>100</v>
      </c>
    </row>
    <row r="53" spans="1:7" ht="12.75">
      <c r="A53" s="1"/>
      <c r="B53" s="2"/>
      <c r="C53" s="14">
        <v>4110</v>
      </c>
      <c r="D53" s="13" t="s">
        <v>18</v>
      </c>
      <c r="E53" s="3">
        <v>1647</v>
      </c>
      <c r="F53" s="3">
        <v>1647</v>
      </c>
      <c r="G53" s="3">
        <f t="shared" si="2"/>
        <v>100</v>
      </c>
    </row>
    <row r="54" spans="1:7" ht="12.75">
      <c r="A54" s="1"/>
      <c r="B54" s="2"/>
      <c r="C54" s="14">
        <v>4120</v>
      </c>
      <c r="D54" s="13" t="s">
        <v>7</v>
      </c>
      <c r="E54" s="3">
        <v>226</v>
      </c>
      <c r="F54" s="3">
        <v>226</v>
      </c>
      <c r="G54" s="3">
        <f t="shared" si="2"/>
        <v>100</v>
      </c>
    </row>
    <row r="55" spans="1:7" s="64" customFormat="1" ht="12.75">
      <c r="A55" s="44"/>
      <c r="B55" s="45" t="s">
        <v>122</v>
      </c>
      <c r="C55" s="88"/>
      <c r="D55" s="89" t="s">
        <v>123</v>
      </c>
      <c r="E55" s="63">
        <f>SUM(E56:E60)</f>
        <v>308812</v>
      </c>
      <c r="F55" s="63">
        <f>SUM(F56:F60)</f>
        <v>307571</v>
      </c>
      <c r="G55" s="8">
        <f t="shared" si="2"/>
        <v>99.59813737808116</v>
      </c>
    </row>
    <row r="56" spans="1:7" ht="12.75">
      <c r="A56" s="1"/>
      <c r="B56" s="2"/>
      <c r="C56" s="14">
        <v>3030</v>
      </c>
      <c r="D56" s="13" t="s">
        <v>20</v>
      </c>
      <c r="E56" s="3">
        <v>284936</v>
      </c>
      <c r="F56" s="3">
        <v>284936</v>
      </c>
      <c r="G56" s="3">
        <f t="shared" si="2"/>
        <v>100</v>
      </c>
    </row>
    <row r="57" spans="1:7" ht="12.75">
      <c r="A57" s="1"/>
      <c r="B57" s="2"/>
      <c r="C57" s="14">
        <v>4210</v>
      </c>
      <c r="D57" s="13" t="s">
        <v>117</v>
      </c>
      <c r="E57" s="3">
        <v>11564</v>
      </c>
      <c r="F57" s="3">
        <v>10373</v>
      </c>
      <c r="G57" s="3">
        <f t="shared" si="2"/>
        <v>89.70079557246628</v>
      </c>
    </row>
    <row r="58" spans="1:7" ht="12.75">
      <c r="A58" s="1"/>
      <c r="B58" s="2"/>
      <c r="C58" s="14">
        <v>4300</v>
      </c>
      <c r="D58" s="13" t="s">
        <v>115</v>
      </c>
      <c r="E58" s="3">
        <v>11753</v>
      </c>
      <c r="F58" s="3">
        <v>11705</v>
      </c>
      <c r="G58" s="3">
        <f t="shared" si="2"/>
        <v>99.59159363566748</v>
      </c>
    </row>
    <row r="59" spans="1:7" ht="12.75">
      <c r="A59" s="1"/>
      <c r="B59" s="2"/>
      <c r="C59" s="14">
        <v>4410</v>
      </c>
      <c r="D59" s="13" t="s">
        <v>17</v>
      </c>
      <c r="E59" s="3">
        <v>207</v>
      </c>
      <c r="F59" s="3">
        <v>206</v>
      </c>
      <c r="G59" s="3">
        <f t="shared" si="2"/>
        <v>99.51690821256038</v>
      </c>
    </row>
    <row r="60" spans="1:7" ht="12.75">
      <c r="A60" s="1"/>
      <c r="B60" s="2"/>
      <c r="C60" s="14">
        <v>4420</v>
      </c>
      <c r="D60" s="13" t="s">
        <v>22</v>
      </c>
      <c r="E60" s="3">
        <v>352</v>
      </c>
      <c r="F60" s="3">
        <v>351</v>
      </c>
      <c r="G60" s="3">
        <f t="shared" si="2"/>
        <v>99.7159090909091</v>
      </c>
    </row>
    <row r="61" spans="1:7" ht="12.75">
      <c r="A61" s="1"/>
      <c r="B61" s="2"/>
      <c r="C61" s="14"/>
      <c r="D61" s="13"/>
      <c r="E61" s="3"/>
      <c r="F61" s="3"/>
      <c r="G61" s="3"/>
    </row>
    <row r="62" spans="1:7" s="64" customFormat="1" ht="12.75">
      <c r="A62" s="44"/>
      <c r="B62" s="45" t="s">
        <v>73</v>
      </c>
      <c r="C62" s="88"/>
      <c r="D62" s="89" t="s">
        <v>44</v>
      </c>
      <c r="E62" s="63">
        <f>SUM(E63:E80)</f>
        <v>3371132</v>
      </c>
      <c r="F62" s="63">
        <f>SUM(F63:F80)</f>
        <v>3354931</v>
      </c>
      <c r="G62" s="8">
        <f aca="true" t="shared" si="3" ref="G62:G80">F62/E62*100</f>
        <v>99.51941958962152</v>
      </c>
    </row>
    <row r="63" spans="1:7" ht="12.75">
      <c r="A63" s="1"/>
      <c r="B63" s="2"/>
      <c r="C63" s="14">
        <v>3020</v>
      </c>
      <c r="D63" s="13" t="s">
        <v>188</v>
      </c>
      <c r="E63" s="3">
        <v>23236</v>
      </c>
      <c r="F63" s="3">
        <v>23236</v>
      </c>
      <c r="G63" s="3">
        <f t="shared" si="3"/>
        <v>100</v>
      </c>
    </row>
    <row r="64" spans="1:7" ht="12.75">
      <c r="A64" s="1"/>
      <c r="B64" s="2"/>
      <c r="C64" s="14">
        <v>4010</v>
      </c>
      <c r="D64" s="13" t="s">
        <v>6</v>
      </c>
      <c r="E64" s="3">
        <v>1630561</v>
      </c>
      <c r="F64" s="3">
        <v>1630265</v>
      </c>
      <c r="G64" s="3">
        <f t="shared" si="3"/>
        <v>99.9818467386378</v>
      </c>
    </row>
    <row r="65" spans="1:7" ht="12.75">
      <c r="A65" s="1"/>
      <c r="B65" s="2"/>
      <c r="C65" s="14">
        <v>4040</v>
      </c>
      <c r="D65" s="13" t="s">
        <v>16</v>
      </c>
      <c r="E65" s="3">
        <v>113654</v>
      </c>
      <c r="F65" s="3">
        <v>113654</v>
      </c>
      <c r="G65" s="3">
        <f t="shared" si="3"/>
        <v>100</v>
      </c>
    </row>
    <row r="66" spans="1:7" ht="12.75">
      <c r="A66" s="1"/>
      <c r="B66" s="2"/>
      <c r="C66" s="14">
        <v>4110</v>
      </c>
      <c r="D66" s="13" t="s">
        <v>18</v>
      </c>
      <c r="E66" s="3">
        <v>255289</v>
      </c>
      <c r="F66" s="3">
        <v>254296</v>
      </c>
      <c r="G66" s="3">
        <f t="shared" si="3"/>
        <v>99.6110290690159</v>
      </c>
    </row>
    <row r="67" spans="1:7" ht="12.75">
      <c r="A67" s="1"/>
      <c r="B67" s="2"/>
      <c r="C67" s="14">
        <v>4120</v>
      </c>
      <c r="D67" s="13" t="s">
        <v>7</v>
      </c>
      <c r="E67" s="3">
        <v>37611</v>
      </c>
      <c r="F67" s="3">
        <v>37167</v>
      </c>
      <c r="G67" s="3">
        <f t="shared" si="3"/>
        <v>98.81949429688123</v>
      </c>
    </row>
    <row r="68" spans="1:7" ht="12.75">
      <c r="A68" s="1"/>
      <c r="B68" s="2"/>
      <c r="C68" s="14">
        <v>4140</v>
      </c>
      <c r="D68" s="13" t="s">
        <v>124</v>
      </c>
      <c r="E68" s="3">
        <v>1655</v>
      </c>
      <c r="F68" s="3">
        <v>1654</v>
      </c>
      <c r="G68" s="3">
        <f t="shared" si="3"/>
        <v>99.93957703927492</v>
      </c>
    </row>
    <row r="69" spans="1:7" ht="12.75">
      <c r="A69" s="1"/>
      <c r="B69" s="2"/>
      <c r="C69" s="14">
        <v>4210</v>
      </c>
      <c r="D69" s="13" t="s">
        <v>117</v>
      </c>
      <c r="E69" s="3">
        <v>398006</v>
      </c>
      <c r="F69" s="3">
        <v>387975</v>
      </c>
      <c r="G69" s="3">
        <f t="shared" si="3"/>
        <v>97.4796862358859</v>
      </c>
    </row>
    <row r="70" spans="1:7" ht="12.75">
      <c r="A70" s="1"/>
      <c r="B70" s="2"/>
      <c r="C70" s="14">
        <v>4260</v>
      </c>
      <c r="D70" s="13" t="s">
        <v>118</v>
      </c>
      <c r="E70" s="3">
        <v>92324</v>
      </c>
      <c r="F70" s="3">
        <v>89152</v>
      </c>
      <c r="G70" s="3">
        <f t="shared" si="3"/>
        <v>96.56427364498938</v>
      </c>
    </row>
    <row r="71" spans="1:7" ht="12.75">
      <c r="A71" s="1"/>
      <c r="B71" s="2"/>
      <c r="C71" s="14">
        <v>4270</v>
      </c>
      <c r="D71" s="13" t="s">
        <v>119</v>
      </c>
      <c r="E71" s="3">
        <v>8600</v>
      </c>
      <c r="F71" s="3">
        <v>8240</v>
      </c>
      <c r="G71" s="3">
        <f t="shared" si="3"/>
        <v>95.81395348837209</v>
      </c>
    </row>
    <row r="72" spans="1:7" ht="12.75">
      <c r="A72" s="1"/>
      <c r="B72" s="2"/>
      <c r="C72" s="14">
        <v>4280</v>
      </c>
      <c r="D72" s="13" t="s">
        <v>219</v>
      </c>
      <c r="E72" s="3">
        <v>875</v>
      </c>
      <c r="F72" s="3">
        <v>875</v>
      </c>
      <c r="G72" s="3">
        <f t="shared" si="3"/>
        <v>100</v>
      </c>
    </row>
    <row r="73" spans="1:7" ht="12.75">
      <c r="A73" s="1"/>
      <c r="B73" s="2"/>
      <c r="C73" s="14">
        <v>4300</v>
      </c>
      <c r="D73" s="13" t="s">
        <v>115</v>
      </c>
      <c r="E73" s="3">
        <v>350732</v>
      </c>
      <c r="F73" s="3">
        <v>349831</v>
      </c>
      <c r="G73" s="3">
        <f t="shared" si="3"/>
        <v>99.74310869837939</v>
      </c>
    </row>
    <row r="74" spans="1:7" ht="12.75">
      <c r="A74" s="1"/>
      <c r="B74" s="2"/>
      <c r="C74" s="14">
        <v>4410</v>
      </c>
      <c r="D74" s="13" t="s">
        <v>17</v>
      </c>
      <c r="E74" s="3">
        <v>25047</v>
      </c>
      <c r="F74" s="3">
        <v>25047</v>
      </c>
      <c r="G74" s="3">
        <f t="shared" si="3"/>
        <v>100</v>
      </c>
    </row>
    <row r="75" spans="1:7" ht="12.75">
      <c r="A75" s="1"/>
      <c r="B75" s="2"/>
      <c r="C75" s="14">
        <v>4420</v>
      </c>
      <c r="D75" s="13" t="s">
        <v>22</v>
      </c>
      <c r="E75" s="3">
        <v>2290</v>
      </c>
      <c r="F75" s="3">
        <v>2289</v>
      </c>
      <c r="G75" s="3">
        <f t="shared" si="3"/>
        <v>99.95633187772926</v>
      </c>
    </row>
    <row r="76" spans="1:7" ht="12.75">
      <c r="A76" s="1"/>
      <c r="B76" s="2"/>
      <c r="C76" s="14">
        <v>4430</v>
      </c>
      <c r="D76" s="13" t="s">
        <v>12</v>
      </c>
      <c r="E76" s="3">
        <v>19265</v>
      </c>
      <c r="F76" s="3">
        <v>19264</v>
      </c>
      <c r="G76" s="3">
        <f t="shared" si="3"/>
        <v>99.99480923955359</v>
      </c>
    </row>
    <row r="77" spans="1:7" ht="12.75">
      <c r="A77" s="1"/>
      <c r="B77" s="2"/>
      <c r="C77" s="14">
        <v>4440</v>
      </c>
      <c r="D77" s="13" t="s">
        <v>19</v>
      </c>
      <c r="E77" s="3">
        <v>46451</v>
      </c>
      <c r="F77" s="3">
        <v>46452</v>
      </c>
      <c r="G77" s="3">
        <f t="shared" si="3"/>
        <v>100.00215280618285</v>
      </c>
    </row>
    <row r="78" spans="1:7" ht="12.75">
      <c r="A78" s="1"/>
      <c r="B78" s="2"/>
      <c r="C78" s="14">
        <v>4480</v>
      </c>
      <c r="D78" s="13" t="s">
        <v>198</v>
      </c>
      <c r="E78" s="3">
        <v>2968</v>
      </c>
      <c r="F78" s="3">
        <v>2968</v>
      </c>
      <c r="G78" s="3">
        <f t="shared" si="3"/>
        <v>100</v>
      </c>
    </row>
    <row r="79" spans="1:7" ht="12.75">
      <c r="A79" s="1"/>
      <c r="B79" s="2"/>
      <c r="C79" s="14">
        <v>6050</v>
      </c>
      <c r="D79" s="13" t="s">
        <v>120</v>
      </c>
      <c r="E79" s="3">
        <v>348702</v>
      </c>
      <c r="F79" s="3">
        <v>348701</v>
      </c>
      <c r="G79" s="3">
        <f t="shared" si="3"/>
        <v>99.99971322217826</v>
      </c>
    </row>
    <row r="80" spans="1:7" ht="12.75">
      <c r="A80" s="1"/>
      <c r="B80" s="2"/>
      <c r="C80" s="14">
        <v>6060</v>
      </c>
      <c r="D80" s="13" t="s">
        <v>125</v>
      </c>
      <c r="E80" s="3">
        <v>13866</v>
      </c>
      <c r="F80" s="3">
        <v>13865</v>
      </c>
      <c r="G80" s="3">
        <f t="shared" si="3"/>
        <v>99.99278811481321</v>
      </c>
    </row>
    <row r="81" spans="1:7" ht="12.75">
      <c r="A81" s="1"/>
      <c r="B81" s="2"/>
      <c r="C81" s="14"/>
      <c r="D81" s="13"/>
      <c r="E81" s="3"/>
      <c r="F81" s="3"/>
      <c r="G81" s="3"/>
    </row>
    <row r="82" spans="1:7" s="9" customFormat="1" ht="12.75">
      <c r="A82" s="5"/>
      <c r="B82" s="6" t="s">
        <v>107</v>
      </c>
      <c r="C82" s="15"/>
      <c r="D82" s="16" t="s">
        <v>28</v>
      </c>
      <c r="E82" s="8">
        <f>SUM(E83:E88)</f>
        <v>16665</v>
      </c>
      <c r="F82" s="8">
        <f>SUM(F83:F88)</f>
        <v>16568</v>
      </c>
      <c r="G82" s="8">
        <f aca="true" t="shared" si="4" ref="G82:G87">F82/E82*100</f>
        <v>99.41794179417943</v>
      </c>
    </row>
    <row r="83" spans="1:7" ht="12.75">
      <c r="A83" s="1"/>
      <c r="B83" s="2"/>
      <c r="C83" s="14">
        <v>4110</v>
      </c>
      <c r="D83" s="13" t="s">
        <v>18</v>
      </c>
      <c r="E83" s="3">
        <v>518</v>
      </c>
      <c r="F83" s="3">
        <v>518</v>
      </c>
      <c r="G83" s="3">
        <f t="shared" si="4"/>
        <v>100</v>
      </c>
    </row>
    <row r="84" spans="1:7" ht="12.75">
      <c r="A84" s="1"/>
      <c r="B84" s="2"/>
      <c r="C84" s="14">
        <v>4120</v>
      </c>
      <c r="D84" s="13" t="s">
        <v>7</v>
      </c>
      <c r="E84" s="3">
        <v>74</v>
      </c>
      <c r="F84" s="3">
        <v>74</v>
      </c>
      <c r="G84" s="3">
        <f t="shared" si="4"/>
        <v>100</v>
      </c>
    </row>
    <row r="85" spans="1:7" ht="12.75">
      <c r="A85" s="1"/>
      <c r="B85" s="2"/>
      <c r="C85" s="14">
        <v>4210</v>
      </c>
      <c r="D85" s="13" t="s">
        <v>117</v>
      </c>
      <c r="E85" s="3">
        <v>2006</v>
      </c>
      <c r="F85" s="3">
        <v>2005</v>
      </c>
      <c r="G85" s="3">
        <f t="shared" si="4"/>
        <v>99.95014955134596</v>
      </c>
    </row>
    <row r="86" spans="1:7" ht="12.75">
      <c r="A86" s="1"/>
      <c r="B86" s="2"/>
      <c r="C86" s="14">
        <v>4300</v>
      </c>
      <c r="D86" s="13" t="s">
        <v>115</v>
      </c>
      <c r="E86" s="3">
        <v>13045</v>
      </c>
      <c r="F86" s="3">
        <v>12949</v>
      </c>
      <c r="G86" s="3">
        <f t="shared" si="4"/>
        <v>99.26408585665006</v>
      </c>
    </row>
    <row r="87" spans="1:7" ht="12.75">
      <c r="A87" s="1"/>
      <c r="B87" s="2"/>
      <c r="C87" s="14">
        <v>4410</v>
      </c>
      <c r="D87" s="13" t="s">
        <v>17</v>
      </c>
      <c r="E87" s="3">
        <v>1022</v>
      </c>
      <c r="F87" s="3">
        <v>1022</v>
      </c>
      <c r="G87" s="3">
        <f t="shared" si="4"/>
        <v>100</v>
      </c>
    </row>
    <row r="88" spans="1:7" ht="12.75">
      <c r="A88" s="1"/>
      <c r="B88" s="2"/>
      <c r="C88" s="14"/>
      <c r="D88" s="13"/>
      <c r="E88" s="3"/>
      <c r="F88" s="3"/>
      <c r="G88" s="3"/>
    </row>
    <row r="89" spans="1:7" s="64" customFormat="1" ht="12.75">
      <c r="A89" s="44"/>
      <c r="B89" s="45" t="s">
        <v>126</v>
      </c>
      <c r="C89" s="88"/>
      <c r="D89" s="89" t="s">
        <v>10</v>
      </c>
      <c r="E89" s="63">
        <f>SUM(E90:E94)</f>
        <v>30064</v>
      </c>
      <c r="F89" s="63">
        <f>SUM(F90:F94)</f>
        <v>29696</v>
      </c>
      <c r="G89" s="8">
        <f aca="true" t="shared" si="5" ref="G89:G94">F89/E89*100</f>
        <v>98.77594465141033</v>
      </c>
    </row>
    <row r="90" spans="1:7" ht="12.75">
      <c r="A90" s="1"/>
      <c r="B90" s="2"/>
      <c r="C90" s="14">
        <v>4210</v>
      </c>
      <c r="D90" s="13" t="s">
        <v>117</v>
      </c>
      <c r="E90" s="3">
        <v>9238</v>
      </c>
      <c r="F90" s="3">
        <v>9238</v>
      </c>
      <c r="G90" s="3">
        <f t="shared" si="5"/>
        <v>100</v>
      </c>
    </row>
    <row r="91" spans="1:7" ht="12.75">
      <c r="A91" s="1"/>
      <c r="B91" s="2"/>
      <c r="C91" s="14">
        <v>4212</v>
      </c>
      <c r="D91" s="13" t="s">
        <v>117</v>
      </c>
      <c r="E91" s="3">
        <v>541</v>
      </c>
      <c r="F91" s="3">
        <v>540</v>
      </c>
      <c r="G91" s="3">
        <f t="shared" si="5"/>
        <v>99.81515711645102</v>
      </c>
    </row>
    <row r="92" spans="1:7" ht="12.75">
      <c r="A92" s="1"/>
      <c r="B92" s="2"/>
      <c r="C92" s="14">
        <v>4300</v>
      </c>
      <c r="D92" s="13" t="s">
        <v>115</v>
      </c>
      <c r="E92" s="3">
        <v>11898</v>
      </c>
      <c r="F92" s="3">
        <v>11531</v>
      </c>
      <c r="G92" s="3">
        <f t="shared" si="5"/>
        <v>96.91544797444949</v>
      </c>
    </row>
    <row r="93" spans="1:7" ht="12.75">
      <c r="A93" s="1"/>
      <c r="B93" s="2"/>
      <c r="C93" s="14">
        <v>4302</v>
      </c>
      <c r="D93" s="13" t="s">
        <v>115</v>
      </c>
      <c r="E93" s="3">
        <v>7559</v>
      </c>
      <c r="F93" s="3">
        <v>7559</v>
      </c>
      <c r="G93" s="3">
        <f t="shared" si="5"/>
        <v>100</v>
      </c>
    </row>
    <row r="94" spans="1:7" ht="12.75">
      <c r="A94" s="1"/>
      <c r="B94" s="2"/>
      <c r="C94" s="14">
        <v>4410</v>
      </c>
      <c r="D94" s="13" t="s">
        <v>17</v>
      </c>
      <c r="E94" s="3">
        <v>828</v>
      </c>
      <c r="F94" s="3">
        <v>828</v>
      </c>
      <c r="G94" s="3">
        <f t="shared" si="5"/>
        <v>100</v>
      </c>
    </row>
    <row r="95" spans="1:7" ht="12.75">
      <c r="A95" s="1"/>
      <c r="B95" s="2"/>
      <c r="C95" s="14"/>
      <c r="D95" s="13"/>
      <c r="E95" s="3"/>
      <c r="F95" s="3"/>
      <c r="G95" s="3"/>
    </row>
    <row r="96" spans="1:7" s="43" customFormat="1" ht="18.75" customHeight="1">
      <c r="A96" s="36" t="s">
        <v>108</v>
      </c>
      <c r="B96" s="37"/>
      <c r="C96" s="86"/>
      <c r="D96" s="90" t="s">
        <v>173</v>
      </c>
      <c r="E96" s="50">
        <f>E97</f>
        <v>2629</v>
      </c>
      <c r="F96" s="50">
        <f>F97</f>
        <v>2629</v>
      </c>
      <c r="G96" s="3">
        <f>F96/E96*100</f>
        <v>100</v>
      </c>
    </row>
    <row r="97" spans="1:7" s="9" customFormat="1" ht="12.75">
      <c r="A97" s="5"/>
      <c r="B97" s="6" t="s">
        <v>109</v>
      </c>
      <c r="C97" s="15"/>
      <c r="D97" s="16" t="s">
        <v>159</v>
      </c>
      <c r="E97" s="8">
        <f>E99+E98</f>
        <v>2629</v>
      </c>
      <c r="F97" s="8">
        <f>F99+F98</f>
        <v>2629</v>
      </c>
      <c r="G97" s="8">
        <f>F97/E97*100</f>
        <v>100</v>
      </c>
    </row>
    <row r="98" spans="1:7" ht="12.75">
      <c r="A98" s="1"/>
      <c r="B98" s="2"/>
      <c r="C98" s="14">
        <v>4210</v>
      </c>
      <c r="D98" s="13" t="s">
        <v>117</v>
      </c>
      <c r="E98" s="3">
        <v>1725</v>
      </c>
      <c r="F98" s="3">
        <v>1725</v>
      </c>
      <c r="G98" s="3">
        <f>F98/E98*100</f>
        <v>100</v>
      </c>
    </row>
    <row r="99" spans="1:7" ht="12.75">
      <c r="A99" s="1"/>
      <c r="B99" s="2"/>
      <c r="C99" s="14">
        <v>4250</v>
      </c>
      <c r="D99" s="13" t="s">
        <v>200</v>
      </c>
      <c r="E99" s="3">
        <v>904</v>
      </c>
      <c r="F99" s="3">
        <v>904</v>
      </c>
      <c r="G99" s="3">
        <f>F99/E99*100</f>
        <v>100</v>
      </c>
    </row>
    <row r="100" spans="1:7" ht="12.75">
      <c r="A100" s="1"/>
      <c r="B100" s="2"/>
      <c r="C100" s="14"/>
      <c r="D100" s="13"/>
      <c r="E100" s="3"/>
      <c r="F100" s="3"/>
      <c r="G100" s="3"/>
    </row>
    <row r="101" spans="1:7" s="43" customFormat="1" ht="18.75" customHeight="1">
      <c r="A101" s="36" t="s">
        <v>127</v>
      </c>
      <c r="B101" s="37"/>
      <c r="C101" s="86"/>
      <c r="D101" s="87" t="s">
        <v>128</v>
      </c>
      <c r="E101" s="50">
        <f>E102+E106</f>
        <v>747594</v>
      </c>
      <c r="F101" s="50">
        <f>F102+F106</f>
        <v>747568</v>
      </c>
      <c r="G101" s="3">
        <f>F101/E101*100</f>
        <v>99.99652217647547</v>
      </c>
    </row>
    <row r="102" spans="1:7" s="64" customFormat="1" ht="12.75">
      <c r="A102" s="44"/>
      <c r="B102" s="45" t="s">
        <v>129</v>
      </c>
      <c r="C102" s="88"/>
      <c r="D102" s="89" t="s">
        <v>189</v>
      </c>
      <c r="E102" s="63">
        <f>E104</f>
        <v>684869</v>
      </c>
      <c r="F102" s="63">
        <f>F104</f>
        <v>684844</v>
      </c>
      <c r="G102" s="8">
        <f>F102/E102*100</f>
        <v>99.9963496668706</v>
      </c>
    </row>
    <row r="103" spans="1:7" ht="12.75">
      <c r="A103" s="1"/>
      <c r="B103" s="2"/>
      <c r="C103" s="15"/>
      <c r="D103" s="16" t="s">
        <v>190</v>
      </c>
      <c r="E103" s="3"/>
      <c r="F103" s="3"/>
      <c r="G103" s="3"/>
    </row>
    <row r="104" spans="1:7" ht="12.75">
      <c r="A104" s="1"/>
      <c r="B104" s="2"/>
      <c r="C104" s="14">
        <v>8070</v>
      </c>
      <c r="D104" s="13" t="s">
        <v>191</v>
      </c>
      <c r="E104" s="3">
        <v>684869</v>
      </c>
      <c r="F104" s="3">
        <v>684844</v>
      </c>
      <c r="G104" s="3">
        <f>F104/E104*100</f>
        <v>99.9963496668706</v>
      </c>
    </row>
    <row r="105" spans="1:7" ht="12.75">
      <c r="A105" s="1"/>
      <c r="B105" s="2"/>
      <c r="C105" s="14"/>
      <c r="D105" s="13" t="s">
        <v>270</v>
      </c>
      <c r="E105" s="3"/>
      <c r="F105" s="3"/>
      <c r="G105" s="3"/>
    </row>
    <row r="106" spans="1:7" s="9" customFormat="1" ht="12.75">
      <c r="A106" s="5"/>
      <c r="B106" s="6" t="s">
        <v>232</v>
      </c>
      <c r="C106" s="15"/>
      <c r="D106" s="16" t="s">
        <v>262</v>
      </c>
      <c r="E106" s="8">
        <f>E108</f>
        <v>62725</v>
      </c>
      <c r="F106" s="8">
        <f>F108</f>
        <v>62724</v>
      </c>
      <c r="G106" s="8">
        <f>F106/E106*100</f>
        <v>99.99840573933838</v>
      </c>
    </row>
    <row r="107" spans="1:7" s="9" customFormat="1" ht="12.75">
      <c r="A107" s="5"/>
      <c r="B107" s="6"/>
      <c r="C107" s="15"/>
      <c r="D107" s="16" t="s">
        <v>233</v>
      </c>
      <c r="E107" s="8"/>
      <c r="F107" s="8"/>
      <c r="G107" s="8"/>
    </row>
    <row r="108" spans="1:7" ht="12.75">
      <c r="A108" s="1"/>
      <c r="B108" s="2"/>
      <c r="C108" s="14">
        <v>8020</v>
      </c>
      <c r="D108" s="13" t="s">
        <v>294</v>
      </c>
      <c r="E108" s="3">
        <v>62725</v>
      </c>
      <c r="F108" s="3">
        <v>62724</v>
      </c>
      <c r="G108" s="3">
        <f>F108/E108*100</f>
        <v>99.99840573933838</v>
      </c>
    </row>
    <row r="109" spans="1:7" ht="12.75">
      <c r="A109" s="1"/>
      <c r="B109" s="2"/>
      <c r="C109" s="14"/>
      <c r="D109" s="13"/>
      <c r="E109" s="3"/>
      <c r="F109" s="3"/>
      <c r="G109" s="3"/>
    </row>
    <row r="110" spans="1:7" s="43" customFormat="1" ht="18.75">
      <c r="A110" s="36" t="s">
        <v>130</v>
      </c>
      <c r="B110" s="37"/>
      <c r="C110" s="86"/>
      <c r="D110" s="87" t="s">
        <v>15</v>
      </c>
      <c r="E110" s="91">
        <f>E111+E125+E137+E153+E164+E184+E195+E197</f>
        <v>15532387</v>
      </c>
      <c r="F110" s="91">
        <f>F111+F125+F137+F153+F164+F184+F195+F197</f>
        <v>15530265</v>
      </c>
      <c r="G110" s="3">
        <f aca="true" t="shared" si="6" ref="G110:G138">F110/E110*100</f>
        <v>99.98633822348104</v>
      </c>
    </row>
    <row r="111" spans="1:7" s="9" customFormat="1" ht="12.75">
      <c r="A111" s="5"/>
      <c r="B111" s="6" t="s">
        <v>131</v>
      </c>
      <c r="C111" s="15"/>
      <c r="D111" s="16" t="s">
        <v>132</v>
      </c>
      <c r="E111" s="8">
        <f>SUM(E112:E124)</f>
        <v>1049554</v>
      </c>
      <c r="F111" s="8">
        <f>SUM(F112:F124)</f>
        <v>1049554</v>
      </c>
      <c r="G111" s="8">
        <f t="shared" si="6"/>
        <v>100</v>
      </c>
    </row>
    <row r="112" spans="1:7" ht="12.75">
      <c r="A112" s="1"/>
      <c r="B112" s="2"/>
      <c r="C112" s="14">
        <v>3020</v>
      </c>
      <c r="D112" s="13" t="s">
        <v>188</v>
      </c>
      <c r="E112" s="3">
        <v>2152</v>
      </c>
      <c r="F112" s="3">
        <v>2152</v>
      </c>
      <c r="G112" s="3">
        <f t="shared" si="6"/>
        <v>100</v>
      </c>
    </row>
    <row r="113" spans="1:7" ht="12.75">
      <c r="A113" s="1"/>
      <c r="B113" s="2"/>
      <c r="C113" s="14">
        <v>4010</v>
      </c>
      <c r="D113" s="13" t="s">
        <v>6</v>
      </c>
      <c r="E113" s="3">
        <v>729882</v>
      </c>
      <c r="F113" s="3">
        <v>729882</v>
      </c>
      <c r="G113" s="3">
        <f t="shared" si="6"/>
        <v>100</v>
      </c>
    </row>
    <row r="114" spans="1:7" ht="12.75">
      <c r="A114" s="1"/>
      <c r="B114" s="2"/>
      <c r="C114" s="14">
        <v>4040</v>
      </c>
      <c r="D114" s="13" t="s">
        <v>16</v>
      </c>
      <c r="E114" s="3">
        <v>59112</v>
      </c>
      <c r="F114" s="3">
        <v>59112</v>
      </c>
      <c r="G114" s="3">
        <f t="shared" si="6"/>
        <v>100</v>
      </c>
    </row>
    <row r="115" spans="1:7" ht="12.75">
      <c r="A115" s="1"/>
      <c r="B115" s="2"/>
      <c r="C115" s="14">
        <v>4110</v>
      </c>
      <c r="D115" s="13" t="s">
        <v>18</v>
      </c>
      <c r="E115" s="3">
        <v>132188</v>
      </c>
      <c r="F115" s="3">
        <v>132188</v>
      </c>
      <c r="G115" s="3">
        <f t="shared" si="6"/>
        <v>100</v>
      </c>
    </row>
    <row r="116" spans="1:7" ht="12.75">
      <c r="A116" s="1"/>
      <c r="B116" s="2"/>
      <c r="C116" s="14">
        <v>4120</v>
      </c>
      <c r="D116" s="13" t="s">
        <v>7</v>
      </c>
      <c r="E116" s="3">
        <v>17952</v>
      </c>
      <c r="F116" s="3">
        <v>17951</v>
      </c>
      <c r="G116" s="3">
        <f t="shared" si="6"/>
        <v>99.99442959001783</v>
      </c>
    </row>
    <row r="117" spans="1:7" ht="12.75">
      <c r="A117" s="1"/>
      <c r="B117" s="2"/>
      <c r="C117" s="14">
        <v>4210</v>
      </c>
      <c r="D117" s="13" t="s">
        <v>117</v>
      </c>
      <c r="E117" s="3">
        <v>45040</v>
      </c>
      <c r="F117" s="3">
        <v>45041</v>
      </c>
      <c r="G117" s="3">
        <f t="shared" si="6"/>
        <v>100.00222024866785</v>
      </c>
    </row>
    <row r="118" spans="1:7" ht="12.75">
      <c r="A118" s="1"/>
      <c r="B118" s="2"/>
      <c r="C118" s="14">
        <v>4240</v>
      </c>
      <c r="D118" s="13" t="s">
        <v>133</v>
      </c>
      <c r="E118" s="3">
        <v>874</v>
      </c>
      <c r="F118" s="3">
        <v>874</v>
      </c>
      <c r="G118" s="3">
        <f t="shared" si="6"/>
        <v>100</v>
      </c>
    </row>
    <row r="119" spans="1:7" ht="12.75">
      <c r="A119" s="1"/>
      <c r="B119" s="2"/>
      <c r="C119" s="14">
        <v>4260</v>
      </c>
      <c r="D119" s="13" t="s">
        <v>118</v>
      </c>
      <c r="E119" s="3">
        <v>17905</v>
      </c>
      <c r="F119" s="3">
        <v>17905</v>
      </c>
      <c r="G119" s="3">
        <f t="shared" si="6"/>
        <v>100</v>
      </c>
    </row>
    <row r="120" spans="1:7" ht="12.75">
      <c r="A120" s="1"/>
      <c r="B120" s="2"/>
      <c r="C120" s="14">
        <v>4270</v>
      </c>
      <c r="D120" s="13" t="s">
        <v>119</v>
      </c>
      <c r="E120" s="3">
        <v>632</v>
      </c>
      <c r="F120" s="3">
        <v>632</v>
      </c>
      <c r="G120" s="3">
        <f t="shared" si="6"/>
        <v>100</v>
      </c>
    </row>
    <row r="121" spans="1:7" ht="12.75">
      <c r="A121" s="1"/>
      <c r="B121" s="2"/>
      <c r="C121" s="14">
        <v>4300</v>
      </c>
      <c r="D121" s="13" t="s">
        <v>115</v>
      </c>
      <c r="E121" s="3">
        <v>13929</v>
      </c>
      <c r="F121" s="3">
        <v>13930</v>
      </c>
      <c r="G121" s="3">
        <f t="shared" si="6"/>
        <v>100.00717926627898</v>
      </c>
    </row>
    <row r="122" spans="1:7" ht="12.75">
      <c r="A122" s="1"/>
      <c r="B122" s="2"/>
      <c r="C122" s="14">
        <v>4410</v>
      </c>
      <c r="D122" s="13" t="s">
        <v>17</v>
      </c>
      <c r="E122" s="3">
        <v>992</v>
      </c>
      <c r="F122" s="3">
        <v>991</v>
      </c>
      <c r="G122" s="3">
        <f t="shared" si="6"/>
        <v>99.8991935483871</v>
      </c>
    </row>
    <row r="123" spans="1:7" ht="12.75">
      <c r="A123" s="1"/>
      <c r="B123" s="2"/>
      <c r="C123" s="14">
        <v>4430</v>
      </c>
      <c r="D123" s="13" t="s">
        <v>12</v>
      </c>
      <c r="E123" s="3">
        <v>702</v>
      </c>
      <c r="F123" s="3">
        <v>702</v>
      </c>
      <c r="G123" s="3">
        <f t="shared" si="6"/>
        <v>100</v>
      </c>
    </row>
    <row r="124" spans="1:7" ht="13.5" customHeight="1">
      <c r="A124" s="1"/>
      <c r="B124" s="2"/>
      <c r="C124" s="14">
        <v>4440</v>
      </c>
      <c r="D124" s="13" t="s">
        <v>19</v>
      </c>
      <c r="E124" s="3">
        <v>28194</v>
      </c>
      <c r="F124" s="3">
        <v>28194</v>
      </c>
      <c r="G124" s="3">
        <f t="shared" si="6"/>
        <v>100</v>
      </c>
    </row>
    <row r="125" spans="1:7" s="9" customFormat="1" ht="12.75">
      <c r="A125" s="5"/>
      <c r="B125" s="6" t="s">
        <v>134</v>
      </c>
      <c r="C125" s="15"/>
      <c r="D125" s="16" t="s">
        <v>135</v>
      </c>
      <c r="E125" s="8">
        <f>SUM(E126:E136)</f>
        <v>520856</v>
      </c>
      <c r="F125" s="8">
        <f>SUM(F126:F136)</f>
        <v>520856</v>
      </c>
      <c r="G125" s="8">
        <f t="shared" si="6"/>
        <v>100</v>
      </c>
    </row>
    <row r="126" spans="1:7" ht="12.75">
      <c r="A126" s="1"/>
      <c r="B126" s="2"/>
      <c r="C126" s="14">
        <v>3020</v>
      </c>
      <c r="D126" s="13" t="s">
        <v>188</v>
      </c>
      <c r="E126" s="3">
        <v>959</v>
      </c>
      <c r="F126" s="3">
        <v>959</v>
      </c>
      <c r="G126" s="3">
        <f t="shared" si="6"/>
        <v>100</v>
      </c>
    </row>
    <row r="127" spans="1:7" ht="12.75">
      <c r="A127" s="1"/>
      <c r="B127" s="2"/>
      <c r="C127" s="14">
        <v>4010</v>
      </c>
      <c r="D127" s="13" t="s">
        <v>6</v>
      </c>
      <c r="E127" s="3">
        <v>380613</v>
      </c>
      <c r="F127" s="3">
        <v>380613</v>
      </c>
      <c r="G127" s="3">
        <f t="shared" si="6"/>
        <v>100</v>
      </c>
    </row>
    <row r="128" spans="1:7" ht="12.75">
      <c r="A128" s="1"/>
      <c r="B128" s="2"/>
      <c r="C128" s="14">
        <v>4040</v>
      </c>
      <c r="D128" s="13" t="s">
        <v>16</v>
      </c>
      <c r="E128" s="3">
        <v>26620</v>
      </c>
      <c r="F128" s="3">
        <v>26620</v>
      </c>
      <c r="G128" s="3">
        <f t="shared" si="6"/>
        <v>100</v>
      </c>
    </row>
    <row r="129" spans="1:7" ht="12.75">
      <c r="A129" s="1"/>
      <c r="B129" s="2"/>
      <c r="C129" s="14">
        <v>4110</v>
      </c>
      <c r="D129" s="13" t="s">
        <v>18</v>
      </c>
      <c r="E129" s="3">
        <v>70644</v>
      </c>
      <c r="F129" s="3">
        <v>70644</v>
      </c>
      <c r="G129" s="3">
        <f t="shared" si="6"/>
        <v>100</v>
      </c>
    </row>
    <row r="130" spans="1:7" ht="12.75">
      <c r="A130" s="1"/>
      <c r="B130" s="2"/>
      <c r="C130" s="14">
        <v>4120</v>
      </c>
      <c r="D130" s="13" t="s">
        <v>7</v>
      </c>
      <c r="E130" s="3">
        <v>9997</v>
      </c>
      <c r="F130" s="3">
        <v>9997</v>
      </c>
      <c r="G130" s="3">
        <f t="shared" si="6"/>
        <v>100</v>
      </c>
    </row>
    <row r="131" spans="1:7" ht="12.75">
      <c r="A131" s="1"/>
      <c r="B131" s="2"/>
      <c r="C131" s="14">
        <v>4210</v>
      </c>
      <c r="D131" s="13" t="s">
        <v>117</v>
      </c>
      <c r="E131" s="3">
        <v>8165</v>
      </c>
      <c r="F131" s="3">
        <v>8165</v>
      </c>
      <c r="G131" s="3">
        <f t="shared" si="6"/>
        <v>100</v>
      </c>
    </row>
    <row r="132" spans="1:7" ht="12.75">
      <c r="A132" s="1"/>
      <c r="B132" s="2"/>
      <c r="C132" s="14">
        <v>4240</v>
      </c>
      <c r="D132" s="13" t="s">
        <v>133</v>
      </c>
      <c r="E132" s="3">
        <v>238</v>
      </c>
      <c r="F132" s="3">
        <v>238</v>
      </c>
      <c r="G132" s="3">
        <f t="shared" si="6"/>
        <v>100</v>
      </c>
    </row>
    <row r="133" spans="1:7" ht="12.75">
      <c r="A133" s="1"/>
      <c r="B133" s="2"/>
      <c r="C133" s="14">
        <v>4260</v>
      </c>
      <c r="D133" s="13" t="s">
        <v>118</v>
      </c>
      <c r="E133" s="3">
        <v>1500</v>
      </c>
      <c r="F133" s="3">
        <v>1500</v>
      </c>
      <c r="G133" s="3">
        <f t="shared" si="6"/>
        <v>100</v>
      </c>
    </row>
    <row r="134" spans="1:7" ht="12.75">
      <c r="A134" s="1"/>
      <c r="B134" s="2"/>
      <c r="C134" s="14">
        <v>4300</v>
      </c>
      <c r="D134" s="13" t="s">
        <v>115</v>
      </c>
      <c r="E134" s="3">
        <v>2500</v>
      </c>
      <c r="F134" s="3">
        <v>2500</v>
      </c>
      <c r="G134" s="3">
        <f t="shared" si="6"/>
        <v>100</v>
      </c>
    </row>
    <row r="135" spans="1:7" ht="12.75">
      <c r="A135" s="1"/>
      <c r="B135" s="2"/>
      <c r="C135" s="14">
        <v>4410</v>
      </c>
      <c r="D135" s="13" t="s">
        <v>17</v>
      </c>
      <c r="E135" s="3">
        <v>500</v>
      </c>
      <c r="F135" s="3">
        <v>500</v>
      </c>
      <c r="G135" s="3">
        <f t="shared" si="6"/>
        <v>100</v>
      </c>
    </row>
    <row r="136" spans="1:7" ht="12.75">
      <c r="A136" s="1"/>
      <c r="B136" s="2"/>
      <c r="C136" s="14">
        <v>4440</v>
      </c>
      <c r="D136" s="13" t="s">
        <v>19</v>
      </c>
      <c r="E136" s="3">
        <v>19120</v>
      </c>
      <c r="F136" s="3">
        <v>19120</v>
      </c>
      <c r="G136" s="3">
        <f t="shared" si="6"/>
        <v>100</v>
      </c>
    </row>
    <row r="137" spans="1:7" s="9" customFormat="1" ht="12.75">
      <c r="A137" s="5"/>
      <c r="B137" s="6" t="s">
        <v>136</v>
      </c>
      <c r="C137" s="15"/>
      <c r="D137" s="16" t="s">
        <v>137</v>
      </c>
      <c r="E137" s="8">
        <f>SUM(E138:E152)</f>
        <v>3335823</v>
      </c>
      <c r="F137" s="8">
        <f>SUM(F138:F152)</f>
        <v>3335820</v>
      </c>
      <c r="G137" s="8">
        <f t="shared" si="6"/>
        <v>99.99991006717083</v>
      </c>
    </row>
    <row r="138" spans="1:7" ht="12.75">
      <c r="A138" s="1"/>
      <c r="B138" s="2"/>
      <c r="C138" s="14">
        <v>2540</v>
      </c>
      <c r="D138" s="13" t="s">
        <v>271</v>
      </c>
      <c r="E138" s="3">
        <v>103100</v>
      </c>
      <c r="F138" s="3">
        <v>103099</v>
      </c>
      <c r="G138" s="3">
        <f t="shared" si="6"/>
        <v>99.99903006789525</v>
      </c>
    </row>
    <row r="139" spans="1:7" ht="12.75">
      <c r="A139" s="1"/>
      <c r="B139" s="2"/>
      <c r="C139" s="14"/>
      <c r="D139" s="13" t="s">
        <v>272</v>
      </c>
      <c r="E139" s="3"/>
      <c r="F139" s="3"/>
      <c r="G139" s="3"/>
    </row>
    <row r="140" spans="1:7" ht="12.75">
      <c r="A140" s="1"/>
      <c r="B140" s="2"/>
      <c r="C140" s="14">
        <v>3020</v>
      </c>
      <c r="D140" s="13" t="s">
        <v>188</v>
      </c>
      <c r="E140" s="3">
        <v>8339</v>
      </c>
      <c r="F140" s="3">
        <v>8338</v>
      </c>
      <c r="G140" s="3">
        <f aca="true" t="shared" si="7" ref="G140:G154">F140/E140*100</f>
        <v>99.98800815445496</v>
      </c>
    </row>
    <row r="141" spans="1:7" ht="12.75">
      <c r="A141" s="1"/>
      <c r="B141" s="2"/>
      <c r="C141" s="14">
        <v>4010</v>
      </c>
      <c r="D141" s="13" t="s">
        <v>6</v>
      </c>
      <c r="E141" s="3">
        <v>2174137</v>
      </c>
      <c r="F141" s="3">
        <v>2174138</v>
      </c>
      <c r="G141" s="3">
        <f t="shared" si="7"/>
        <v>100.00004599526157</v>
      </c>
    </row>
    <row r="142" spans="1:7" ht="12.75">
      <c r="A142" s="1"/>
      <c r="B142" s="2"/>
      <c r="C142" s="14">
        <v>4040</v>
      </c>
      <c r="D142" s="13" t="s">
        <v>16</v>
      </c>
      <c r="E142" s="3">
        <v>163674</v>
      </c>
      <c r="F142" s="3">
        <v>163674</v>
      </c>
      <c r="G142" s="3">
        <f t="shared" si="7"/>
        <v>100</v>
      </c>
    </row>
    <row r="143" spans="1:7" ht="12.75">
      <c r="A143" s="1"/>
      <c r="B143" s="2"/>
      <c r="C143" s="14">
        <v>4110</v>
      </c>
      <c r="D143" s="13" t="s">
        <v>18</v>
      </c>
      <c r="E143" s="3">
        <v>370430</v>
      </c>
      <c r="F143" s="3">
        <v>370430</v>
      </c>
      <c r="G143" s="3">
        <f t="shared" si="7"/>
        <v>100</v>
      </c>
    </row>
    <row r="144" spans="1:7" ht="12.75">
      <c r="A144" s="1"/>
      <c r="B144" s="2"/>
      <c r="C144" s="14">
        <v>4120</v>
      </c>
      <c r="D144" s="13" t="s">
        <v>7</v>
      </c>
      <c r="E144" s="3">
        <v>53613</v>
      </c>
      <c r="F144" s="3">
        <v>53613</v>
      </c>
      <c r="G144" s="3">
        <f t="shared" si="7"/>
        <v>100</v>
      </c>
    </row>
    <row r="145" spans="1:7" ht="12.75">
      <c r="A145" s="1"/>
      <c r="B145" s="2"/>
      <c r="C145" s="14">
        <v>4140</v>
      </c>
      <c r="D145" s="13" t="s">
        <v>124</v>
      </c>
      <c r="E145" s="3">
        <v>4883</v>
      </c>
      <c r="F145" s="3">
        <v>4883</v>
      </c>
      <c r="G145" s="3">
        <f t="shared" si="7"/>
        <v>100</v>
      </c>
    </row>
    <row r="146" spans="1:7" ht="12.75">
      <c r="A146" s="1"/>
      <c r="B146" s="2"/>
      <c r="C146" s="14">
        <v>4210</v>
      </c>
      <c r="D146" s="13" t="s">
        <v>117</v>
      </c>
      <c r="E146" s="3">
        <v>96332</v>
      </c>
      <c r="F146" s="3">
        <v>96332</v>
      </c>
      <c r="G146" s="3">
        <f t="shared" si="7"/>
        <v>100</v>
      </c>
    </row>
    <row r="147" spans="1:7" ht="12.75">
      <c r="A147" s="1"/>
      <c r="B147" s="2"/>
      <c r="C147" s="14">
        <v>4240</v>
      </c>
      <c r="D147" s="13" t="s">
        <v>133</v>
      </c>
      <c r="E147" s="3">
        <v>7270</v>
      </c>
      <c r="F147" s="3">
        <v>7270</v>
      </c>
      <c r="G147" s="3">
        <f t="shared" si="7"/>
        <v>100</v>
      </c>
    </row>
    <row r="148" spans="1:7" ht="12.75">
      <c r="A148" s="1"/>
      <c r="B148" s="2"/>
      <c r="C148" s="14">
        <v>4260</v>
      </c>
      <c r="D148" s="13" t="s">
        <v>118</v>
      </c>
      <c r="E148" s="3">
        <v>94571</v>
      </c>
      <c r="F148" s="3">
        <v>94570</v>
      </c>
      <c r="G148" s="3">
        <f t="shared" si="7"/>
        <v>99.99894259339544</v>
      </c>
    </row>
    <row r="149" spans="1:7" ht="12.75">
      <c r="A149" s="1"/>
      <c r="B149" s="2"/>
      <c r="C149" s="14">
        <v>4270</v>
      </c>
      <c r="D149" s="13" t="s">
        <v>119</v>
      </c>
      <c r="E149" s="3">
        <v>78785</v>
      </c>
      <c r="F149" s="3">
        <v>78785</v>
      </c>
      <c r="G149" s="3">
        <f t="shared" si="7"/>
        <v>100</v>
      </c>
    </row>
    <row r="150" spans="1:7" ht="12.75">
      <c r="A150" s="1"/>
      <c r="B150" s="2"/>
      <c r="C150" s="14">
        <v>4300</v>
      </c>
      <c r="D150" s="13" t="s">
        <v>115</v>
      </c>
      <c r="E150" s="3">
        <v>48436</v>
      </c>
      <c r="F150" s="3">
        <v>48436</v>
      </c>
      <c r="G150" s="3">
        <f t="shared" si="7"/>
        <v>100</v>
      </c>
    </row>
    <row r="151" spans="1:7" ht="12.75">
      <c r="A151" s="1"/>
      <c r="B151" s="2"/>
      <c r="C151" s="14">
        <v>4410</v>
      </c>
      <c r="D151" s="13" t="s">
        <v>17</v>
      </c>
      <c r="E151" s="3">
        <v>4332</v>
      </c>
      <c r="F151" s="3">
        <v>4331</v>
      </c>
      <c r="G151" s="3">
        <f t="shared" si="7"/>
        <v>99.97691597414588</v>
      </c>
    </row>
    <row r="152" spans="1:7" ht="12.75">
      <c r="A152" s="1"/>
      <c r="B152" s="2"/>
      <c r="C152" s="14">
        <v>4440</v>
      </c>
      <c r="D152" s="13" t="s">
        <v>19</v>
      </c>
      <c r="E152" s="3">
        <v>127921</v>
      </c>
      <c r="F152" s="3">
        <v>127921</v>
      </c>
      <c r="G152" s="3">
        <f t="shared" si="7"/>
        <v>100</v>
      </c>
    </row>
    <row r="153" spans="1:7" s="9" customFormat="1" ht="12.75">
      <c r="A153" s="5"/>
      <c r="B153" s="6" t="s">
        <v>250</v>
      </c>
      <c r="C153" s="15"/>
      <c r="D153" s="16" t="s">
        <v>251</v>
      </c>
      <c r="E153" s="8">
        <f>SUM(E154:E163)</f>
        <v>760503</v>
      </c>
      <c r="F153" s="8">
        <f>SUM(F154:F163)</f>
        <v>760503</v>
      </c>
      <c r="G153" s="8">
        <f t="shared" si="7"/>
        <v>100</v>
      </c>
    </row>
    <row r="154" spans="1:7" ht="12.75">
      <c r="A154" s="1"/>
      <c r="B154" s="2"/>
      <c r="C154" s="14">
        <v>2540</v>
      </c>
      <c r="D154" s="13" t="s">
        <v>271</v>
      </c>
      <c r="E154" s="3">
        <v>37458</v>
      </c>
      <c r="F154" s="3">
        <v>37458</v>
      </c>
      <c r="G154" s="3">
        <f t="shared" si="7"/>
        <v>100</v>
      </c>
    </row>
    <row r="155" spans="1:7" ht="12.75">
      <c r="A155" s="1"/>
      <c r="B155" s="2"/>
      <c r="C155" s="14"/>
      <c r="D155" s="13" t="s">
        <v>272</v>
      </c>
      <c r="E155" s="3"/>
      <c r="F155" s="3"/>
      <c r="G155" s="3"/>
    </row>
    <row r="156" spans="1:7" ht="12.75">
      <c r="A156" s="1"/>
      <c r="B156" s="2"/>
      <c r="C156" s="14">
        <v>4010</v>
      </c>
      <c r="D156" s="13" t="s">
        <v>6</v>
      </c>
      <c r="E156" s="3">
        <v>553031</v>
      </c>
      <c r="F156" s="3">
        <v>553031</v>
      </c>
      <c r="G156" s="3">
        <f aca="true" t="shared" si="8" ref="G156:G165">F156/E156*100</f>
        <v>100</v>
      </c>
    </row>
    <row r="157" spans="1:7" ht="12.75">
      <c r="A157" s="1"/>
      <c r="B157" s="2"/>
      <c r="C157" s="14">
        <v>4040</v>
      </c>
      <c r="D157" s="13" t="s">
        <v>16</v>
      </c>
      <c r="E157" s="3">
        <v>6126</v>
      </c>
      <c r="F157" s="3">
        <v>6126</v>
      </c>
      <c r="G157" s="3">
        <f t="shared" si="8"/>
        <v>100</v>
      </c>
    </row>
    <row r="158" spans="1:7" ht="12.75">
      <c r="A158" s="1"/>
      <c r="B158" s="2"/>
      <c r="C158" s="14">
        <v>4110</v>
      </c>
      <c r="D158" s="13" t="s">
        <v>18</v>
      </c>
      <c r="E158" s="3">
        <v>93546</v>
      </c>
      <c r="F158" s="3">
        <v>93546</v>
      </c>
      <c r="G158" s="3">
        <f t="shared" si="8"/>
        <v>100</v>
      </c>
    </row>
    <row r="159" spans="1:7" ht="12.75">
      <c r="A159" s="1"/>
      <c r="B159" s="2"/>
      <c r="C159" s="14">
        <v>4120</v>
      </c>
      <c r="D159" s="13" t="s">
        <v>7</v>
      </c>
      <c r="E159" s="3">
        <v>12612</v>
      </c>
      <c r="F159" s="3">
        <v>12612</v>
      </c>
      <c r="G159" s="3">
        <f t="shared" si="8"/>
        <v>100</v>
      </c>
    </row>
    <row r="160" spans="1:7" ht="12.75">
      <c r="A160" s="1"/>
      <c r="B160" s="2"/>
      <c r="C160" s="14">
        <v>4210</v>
      </c>
      <c r="D160" s="13" t="s">
        <v>117</v>
      </c>
      <c r="E160" s="3">
        <v>2329</v>
      </c>
      <c r="F160" s="3">
        <v>2329</v>
      </c>
      <c r="G160" s="3">
        <f t="shared" si="8"/>
        <v>100</v>
      </c>
    </row>
    <row r="161" spans="1:7" ht="12.75">
      <c r="A161" s="1"/>
      <c r="B161" s="2"/>
      <c r="C161" s="14">
        <v>4260</v>
      </c>
      <c r="D161" s="13" t="s">
        <v>118</v>
      </c>
      <c r="E161" s="3">
        <v>13000</v>
      </c>
      <c r="F161" s="3">
        <v>13000</v>
      </c>
      <c r="G161" s="3">
        <f t="shared" si="8"/>
        <v>100</v>
      </c>
    </row>
    <row r="162" spans="1:7" ht="12.75">
      <c r="A162" s="1"/>
      <c r="B162" s="2"/>
      <c r="C162" s="14">
        <v>4300</v>
      </c>
      <c r="D162" s="13" t="s">
        <v>115</v>
      </c>
      <c r="E162" s="3">
        <v>5700</v>
      </c>
      <c r="F162" s="3">
        <v>5700</v>
      </c>
      <c r="G162" s="3">
        <f t="shared" si="8"/>
        <v>100</v>
      </c>
    </row>
    <row r="163" spans="1:7" ht="12.75">
      <c r="A163" s="1"/>
      <c r="B163" s="2"/>
      <c r="C163" s="14">
        <v>4440</v>
      </c>
      <c r="D163" s="13" t="s">
        <v>19</v>
      </c>
      <c r="E163" s="3">
        <v>36701</v>
      </c>
      <c r="F163" s="3">
        <v>36701</v>
      </c>
      <c r="G163" s="3">
        <f t="shared" si="8"/>
        <v>100</v>
      </c>
    </row>
    <row r="164" spans="1:7" s="9" customFormat="1" ht="12.75">
      <c r="A164" s="5"/>
      <c r="B164" s="6" t="s">
        <v>138</v>
      </c>
      <c r="C164" s="15"/>
      <c r="D164" s="16" t="s">
        <v>181</v>
      </c>
      <c r="E164" s="8">
        <f>SUM(E165:E183)</f>
        <v>9453923</v>
      </c>
      <c r="F164" s="8">
        <f>SUM(F165:F183)</f>
        <v>9451944</v>
      </c>
      <c r="G164" s="8">
        <f t="shared" si="8"/>
        <v>99.97906689106733</v>
      </c>
    </row>
    <row r="165" spans="1:7" ht="12.75">
      <c r="A165" s="1"/>
      <c r="B165" s="2"/>
      <c r="C165" s="14">
        <v>2540</v>
      </c>
      <c r="D165" s="13" t="s">
        <v>271</v>
      </c>
      <c r="E165" s="3">
        <v>27276</v>
      </c>
      <c r="F165" s="3">
        <v>27276</v>
      </c>
      <c r="G165" s="3">
        <f t="shared" si="8"/>
        <v>100</v>
      </c>
    </row>
    <row r="166" spans="1:7" ht="12.75">
      <c r="A166" s="1"/>
      <c r="B166" s="2"/>
      <c r="C166" s="14"/>
      <c r="D166" s="13" t="s">
        <v>272</v>
      </c>
      <c r="E166" s="3"/>
      <c r="F166" s="3"/>
      <c r="G166" s="3"/>
    </row>
    <row r="167" spans="1:7" ht="12.75">
      <c r="A167" s="1"/>
      <c r="B167" s="2"/>
      <c r="C167" s="14">
        <v>3020</v>
      </c>
      <c r="D167" s="13" t="s">
        <v>188</v>
      </c>
      <c r="E167" s="3">
        <v>163178</v>
      </c>
      <c r="F167" s="3">
        <v>163178</v>
      </c>
      <c r="G167" s="3">
        <f aca="true" t="shared" si="9" ref="G167:G200">F167/E167*100</f>
        <v>100</v>
      </c>
    </row>
    <row r="168" spans="1:7" ht="12.75">
      <c r="A168" s="1"/>
      <c r="B168" s="2"/>
      <c r="C168" s="14">
        <v>3030</v>
      </c>
      <c r="D168" s="13" t="s">
        <v>20</v>
      </c>
      <c r="E168" s="3">
        <v>2289</v>
      </c>
      <c r="F168" s="3">
        <v>2289</v>
      </c>
      <c r="G168" s="3">
        <f t="shared" si="9"/>
        <v>100</v>
      </c>
    </row>
    <row r="169" spans="1:7" ht="12.75">
      <c r="A169" s="1"/>
      <c r="B169" s="2"/>
      <c r="C169" s="14">
        <v>4010</v>
      </c>
      <c r="D169" s="13" t="s">
        <v>6</v>
      </c>
      <c r="E169" s="3">
        <v>6020296</v>
      </c>
      <c r="F169" s="3">
        <v>6020295</v>
      </c>
      <c r="G169" s="3">
        <f t="shared" si="9"/>
        <v>99.99998338952105</v>
      </c>
    </row>
    <row r="170" spans="1:7" ht="12.75">
      <c r="A170" s="1"/>
      <c r="B170" s="2"/>
      <c r="C170" s="14">
        <v>4040</v>
      </c>
      <c r="D170" s="13" t="s">
        <v>16</v>
      </c>
      <c r="E170" s="3">
        <v>539741</v>
      </c>
      <c r="F170" s="3">
        <v>539739</v>
      </c>
      <c r="G170" s="3">
        <f t="shared" si="9"/>
        <v>99.99962945190379</v>
      </c>
    </row>
    <row r="171" spans="1:7" ht="12.75">
      <c r="A171" s="1"/>
      <c r="B171" s="2"/>
      <c r="C171" s="14">
        <v>4110</v>
      </c>
      <c r="D171" s="13" t="s">
        <v>18</v>
      </c>
      <c r="E171" s="3">
        <v>1119704</v>
      </c>
      <c r="F171" s="3">
        <v>1119703</v>
      </c>
      <c r="G171" s="3">
        <f t="shared" si="9"/>
        <v>99.99991069068254</v>
      </c>
    </row>
    <row r="172" spans="1:7" ht="12.75">
      <c r="A172" s="1"/>
      <c r="B172" s="2"/>
      <c r="C172" s="14">
        <v>4120</v>
      </c>
      <c r="D172" s="13" t="s">
        <v>7</v>
      </c>
      <c r="E172" s="3">
        <v>148834</v>
      </c>
      <c r="F172" s="3">
        <v>148834</v>
      </c>
      <c r="G172" s="3">
        <f t="shared" si="9"/>
        <v>100</v>
      </c>
    </row>
    <row r="173" spans="1:7" ht="12.75">
      <c r="A173" s="1"/>
      <c r="B173" s="2"/>
      <c r="C173" s="14">
        <v>4140</v>
      </c>
      <c r="D173" s="13" t="s">
        <v>124</v>
      </c>
      <c r="E173" s="3">
        <v>4586</v>
      </c>
      <c r="F173" s="3">
        <v>4586</v>
      </c>
      <c r="G173" s="3">
        <f t="shared" si="9"/>
        <v>100</v>
      </c>
    </row>
    <row r="174" spans="1:7" ht="12.75">
      <c r="A174" s="1"/>
      <c r="B174" s="2"/>
      <c r="C174" s="14">
        <v>4210</v>
      </c>
      <c r="D174" s="13" t="s">
        <v>117</v>
      </c>
      <c r="E174" s="3">
        <v>397876</v>
      </c>
      <c r="F174" s="3">
        <v>397877</v>
      </c>
      <c r="G174" s="3">
        <f t="shared" si="9"/>
        <v>100.00025133458665</v>
      </c>
    </row>
    <row r="175" spans="1:7" ht="12.75">
      <c r="A175" s="1"/>
      <c r="B175" s="2"/>
      <c r="C175" s="14">
        <v>4240</v>
      </c>
      <c r="D175" s="13" t="s">
        <v>133</v>
      </c>
      <c r="E175" s="3">
        <v>14507</v>
      </c>
      <c r="F175" s="3">
        <v>14506</v>
      </c>
      <c r="G175" s="3">
        <f t="shared" si="9"/>
        <v>99.99310677603916</v>
      </c>
    </row>
    <row r="176" spans="1:7" ht="12.75">
      <c r="A176" s="1"/>
      <c r="B176" s="2"/>
      <c r="C176" s="14">
        <v>4260</v>
      </c>
      <c r="D176" s="13" t="s">
        <v>118</v>
      </c>
      <c r="E176" s="3">
        <v>340841</v>
      </c>
      <c r="F176" s="3">
        <v>340841</v>
      </c>
      <c r="G176" s="3">
        <f t="shared" si="9"/>
        <v>100</v>
      </c>
    </row>
    <row r="177" spans="1:7" ht="12.75">
      <c r="A177" s="1"/>
      <c r="B177" s="2"/>
      <c r="C177" s="14">
        <v>4270</v>
      </c>
      <c r="D177" s="13" t="s">
        <v>119</v>
      </c>
      <c r="E177" s="3">
        <v>64356</v>
      </c>
      <c r="F177" s="3">
        <v>64356</v>
      </c>
      <c r="G177" s="3">
        <f t="shared" si="9"/>
        <v>100</v>
      </c>
    </row>
    <row r="178" spans="1:7" ht="12.75">
      <c r="A178" s="1"/>
      <c r="B178" s="2"/>
      <c r="C178" s="14">
        <v>4300</v>
      </c>
      <c r="D178" s="13" t="s">
        <v>115</v>
      </c>
      <c r="E178" s="3">
        <v>122070</v>
      </c>
      <c r="F178" s="3">
        <v>121067</v>
      </c>
      <c r="G178" s="3">
        <f t="shared" si="9"/>
        <v>99.17834029655116</v>
      </c>
    </row>
    <row r="179" spans="1:7" ht="12.75">
      <c r="A179" s="1"/>
      <c r="B179" s="2"/>
      <c r="C179" s="14">
        <v>4410</v>
      </c>
      <c r="D179" s="13" t="s">
        <v>17</v>
      </c>
      <c r="E179" s="3">
        <v>9836</v>
      </c>
      <c r="F179" s="3">
        <v>9835</v>
      </c>
      <c r="G179" s="3">
        <f t="shared" si="9"/>
        <v>99.9898332655551</v>
      </c>
    </row>
    <row r="180" spans="1:7" ht="12.75">
      <c r="A180" s="1"/>
      <c r="B180" s="2"/>
      <c r="C180" s="14">
        <v>4420</v>
      </c>
      <c r="D180" s="13" t="s">
        <v>22</v>
      </c>
      <c r="E180" s="3">
        <v>1195</v>
      </c>
      <c r="F180" s="3">
        <v>1195</v>
      </c>
      <c r="G180" s="3">
        <f t="shared" si="9"/>
        <v>100</v>
      </c>
    </row>
    <row r="181" spans="1:7" ht="12.75">
      <c r="A181" s="1"/>
      <c r="B181" s="2"/>
      <c r="C181" s="14">
        <v>4430</v>
      </c>
      <c r="D181" s="13" t="s">
        <v>12</v>
      </c>
      <c r="E181" s="3">
        <v>15700</v>
      </c>
      <c r="F181" s="3">
        <v>15700</v>
      </c>
      <c r="G181" s="3">
        <f t="shared" si="9"/>
        <v>100</v>
      </c>
    </row>
    <row r="182" spans="1:7" ht="12.75">
      <c r="A182" s="1"/>
      <c r="B182" s="2"/>
      <c r="C182" s="14">
        <v>4440</v>
      </c>
      <c r="D182" s="13" t="s">
        <v>19</v>
      </c>
      <c r="E182" s="3">
        <v>358938</v>
      </c>
      <c r="F182" s="3">
        <v>358938</v>
      </c>
      <c r="G182" s="3">
        <f t="shared" si="9"/>
        <v>100</v>
      </c>
    </row>
    <row r="183" spans="1:7" ht="12.75">
      <c r="A183" s="1"/>
      <c r="B183" s="2"/>
      <c r="C183" s="14">
        <v>6050</v>
      </c>
      <c r="D183" s="13" t="s">
        <v>120</v>
      </c>
      <c r="E183" s="3">
        <f>62700+40000</f>
        <v>102700</v>
      </c>
      <c r="F183" s="3">
        <v>101729</v>
      </c>
      <c r="G183" s="3">
        <f t="shared" si="9"/>
        <v>99.05452775073029</v>
      </c>
    </row>
    <row r="184" spans="1:7" s="9" customFormat="1" ht="12.75">
      <c r="A184" s="5"/>
      <c r="B184" s="6" t="s">
        <v>140</v>
      </c>
      <c r="C184" s="15"/>
      <c r="D184" s="16" t="s">
        <v>21</v>
      </c>
      <c r="E184" s="8">
        <f>SUM(E185:E194)</f>
        <v>313965</v>
      </c>
      <c r="F184" s="8">
        <f>SUM(F185:F194)</f>
        <v>313965</v>
      </c>
      <c r="G184" s="8">
        <f t="shared" si="9"/>
        <v>100</v>
      </c>
    </row>
    <row r="185" spans="1:7" ht="12.75">
      <c r="A185" s="1"/>
      <c r="B185" s="2"/>
      <c r="C185" s="14">
        <v>3020</v>
      </c>
      <c r="D185" s="13" t="s">
        <v>188</v>
      </c>
      <c r="E185" s="3">
        <v>160</v>
      </c>
      <c r="F185" s="3">
        <v>160</v>
      </c>
      <c r="G185" s="3">
        <f t="shared" si="9"/>
        <v>100</v>
      </c>
    </row>
    <row r="186" spans="1:7" ht="12.75">
      <c r="A186" s="1"/>
      <c r="B186" s="2"/>
      <c r="C186" s="14">
        <v>4010</v>
      </c>
      <c r="D186" s="13" t="s">
        <v>6</v>
      </c>
      <c r="E186" s="3">
        <v>226181</v>
      </c>
      <c r="F186" s="3">
        <v>226181</v>
      </c>
      <c r="G186" s="3">
        <f t="shared" si="9"/>
        <v>100</v>
      </c>
    </row>
    <row r="187" spans="1:7" ht="12.75">
      <c r="A187" s="1"/>
      <c r="B187" s="2"/>
      <c r="C187" s="14">
        <v>4040</v>
      </c>
      <c r="D187" s="13" t="s">
        <v>16</v>
      </c>
      <c r="E187" s="3">
        <v>20108</v>
      </c>
      <c r="F187" s="3">
        <v>20108</v>
      </c>
      <c r="G187" s="3">
        <f t="shared" si="9"/>
        <v>100</v>
      </c>
    </row>
    <row r="188" spans="1:7" ht="12.75">
      <c r="A188" s="1"/>
      <c r="B188" s="2"/>
      <c r="C188" s="14">
        <v>4110</v>
      </c>
      <c r="D188" s="13" t="s">
        <v>18</v>
      </c>
      <c r="E188" s="3">
        <v>42286</v>
      </c>
      <c r="F188" s="3">
        <v>42286</v>
      </c>
      <c r="G188" s="3">
        <f t="shared" si="9"/>
        <v>100</v>
      </c>
    </row>
    <row r="189" spans="1:7" ht="12.75">
      <c r="A189" s="1"/>
      <c r="B189" s="2"/>
      <c r="C189" s="14">
        <v>4120</v>
      </c>
      <c r="D189" s="13" t="s">
        <v>7</v>
      </c>
      <c r="E189" s="3">
        <v>5832</v>
      </c>
      <c r="F189" s="3">
        <v>5832</v>
      </c>
      <c r="G189" s="3">
        <f t="shared" si="9"/>
        <v>100</v>
      </c>
    </row>
    <row r="190" spans="1:7" ht="12.75">
      <c r="A190" s="1"/>
      <c r="B190" s="2"/>
      <c r="C190" s="14">
        <v>4210</v>
      </c>
      <c r="D190" s="13" t="s">
        <v>117</v>
      </c>
      <c r="E190" s="3">
        <v>1727</v>
      </c>
      <c r="F190" s="3">
        <v>1727</v>
      </c>
      <c r="G190" s="3">
        <f t="shared" si="9"/>
        <v>100</v>
      </c>
    </row>
    <row r="191" spans="1:7" ht="12.75">
      <c r="A191" s="1"/>
      <c r="B191" s="2"/>
      <c r="C191" s="14">
        <v>4240</v>
      </c>
      <c r="D191" s="13" t="s">
        <v>133</v>
      </c>
      <c r="E191" s="3">
        <v>310</v>
      </c>
      <c r="F191" s="3">
        <v>310</v>
      </c>
      <c r="G191" s="3">
        <f t="shared" si="9"/>
        <v>100</v>
      </c>
    </row>
    <row r="192" spans="1:7" ht="12.75">
      <c r="A192" s="1"/>
      <c r="B192" s="2"/>
      <c r="C192" s="14">
        <v>4260</v>
      </c>
      <c r="D192" s="13" t="s">
        <v>118</v>
      </c>
      <c r="E192" s="3">
        <v>1831</v>
      </c>
      <c r="F192" s="3">
        <v>1831</v>
      </c>
      <c r="G192" s="3">
        <f t="shared" si="9"/>
        <v>100</v>
      </c>
    </row>
    <row r="193" spans="1:7" ht="12.75">
      <c r="A193" s="1"/>
      <c r="B193" s="2"/>
      <c r="C193" s="14">
        <v>4300</v>
      </c>
      <c r="D193" s="13" t="s">
        <v>115</v>
      </c>
      <c r="E193" s="3">
        <v>975</v>
      </c>
      <c r="F193" s="3">
        <v>975</v>
      </c>
      <c r="G193" s="3">
        <f t="shared" si="9"/>
        <v>100</v>
      </c>
    </row>
    <row r="194" spans="1:7" ht="12.75">
      <c r="A194" s="1"/>
      <c r="B194" s="2"/>
      <c r="C194" s="14">
        <v>4440</v>
      </c>
      <c r="D194" s="13" t="s">
        <v>19</v>
      </c>
      <c r="E194" s="3">
        <v>14555</v>
      </c>
      <c r="F194" s="3">
        <v>14555</v>
      </c>
      <c r="G194" s="3">
        <f t="shared" si="9"/>
        <v>100</v>
      </c>
    </row>
    <row r="195" spans="1:7" s="9" customFormat="1" ht="12.75">
      <c r="A195" s="5"/>
      <c r="B195" s="6" t="s">
        <v>252</v>
      </c>
      <c r="C195" s="15"/>
      <c r="D195" s="16" t="s">
        <v>253</v>
      </c>
      <c r="E195" s="8">
        <f>E196</f>
        <v>9457</v>
      </c>
      <c r="F195" s="8">
        <f>F196</f>
        <v>9317</v>
      </c>
      <c r="G195" s="8">
        <f t="shared" si="9"/>
        <v>98.51961509992599</v>
      </c>
    </row>
    <row r="196" spans="1:7" ht="12.75">
      <c r="A196" s="1"/>
      <c r="B196" s="2"/>
      <c r="C196" s="14">
        <v>4300</v>
      </c>
      <c r="D196" s="13" t="s">
        <v>115</v>
      </c>
      <c r="E196" s="3">
        <v>9457</v>
      </c>
      <c r="F196" s="3">
        <v>9317</v>
      </c>
      <c r="G196" s="3">
        <f t="shared" si="9"/>
        <v>98.51961509992599</v>
      </c>
    </row>
    <row r="197" spans="1:7" s="9" customFormat="1" ht="12.75">
      <c r="A197" s="5"/>
      <c r="B197" s="6" t="s">
        <v>182</v>
      </c>
      <c r="C197" s="15"/>
      <c r="D197" s="16" t="s">
        <v>10</v>
      </c>
      <c r="E197" s="8">
        <f>SUM(E198:E200)</f>
        <v>88306</v>
      </c>
      <c r="F197" s="8">
        <f>SUM(F198:F200)</f>
        <v>88306</v>
      </c>
      <c r="G197" s="8">
        <f t="shared" si="9"/>
        <v>100</v>
      </c>
    </row>
    <row r="198" spans="1:7" ht="12.75">
      <c r="A198" s="1"/>
      <c r="B198" s="2"/>
      <c r="C198" s="14">
        <v>4210</v>
      </c>
      <c r="D198" s="13" t="s">
        <v>117</v>
      </c>
      <c r="E198" s="3">
        <v>2000</v>
      </c>
      <c r="F198" s="3">
        <v>2000</v>
      </c>
      <c r="G198" s="3">
        <f t="shared" si="9"/>
        <v>100</v>
      </c>
    </row>
    <row r="199" spans="1:7" ht="12.75">
      <c r="A199" s="1"/>
      <c r="B199" s="2"/>
      <c r="C199" s="14">
        <v>4300</v>
      </c>
      <c r="D199" s="13" t="s">
        <v>115</v>
      </c>
      <c r="E199" s="3">
        <v>3271</v>
      </c>
      <c r="F199" s="3">
        <v>3271</v>
      </c>
      <c r="G199" s="3">
        <f t="shared" si="9"/>
        <v>100</v>
      </c>
    </row>
    <row r="200" spans="1:7" ht="12.75">
      <c r="A200" s="1"/>
      <c r="B200" s="2"/>
      <c r="C200" s="14">
        <v>4440</v>
      </c>
      <c r="D200" s="13" t="s">
        <v>19</v>
      </c>
      <c r="E200" s="3">
        <v>83035</v>
      </c>
      <c r="F200" s="3">
        <v>83035</v>
      </c>
      <c r="G200" s="3">
        <f t="shared" si="9"/>
        <v>100</v>
      </c>
    </row>
    <row r="201" spans="1:7" ht="12.75" customHeight="1">
      <c r="A201" s="1"/>
      <c r="B201" s="2"/>
      <c r="C201" s="14"/>
      <c r="D201" s="13"/>
      <c r="E201" s="3"/>
      <c r="F201" s="3"/>
      <c r="G201" s="3"/>
    </row>
    <row r="202" spans="1:7" s="43" customFormat="1" ht="18.75">
      <c r="A202" s="36" t="s">
        <v>110</v>
      </c>
      <c r="B202" s="37"/>
      <c r="C202" s="86"/>
      <c r="D202" s="87" t="s">
        <v>24</v>
      </c>
      <c r="E202" s="50">
        <f>E203+E213</f>
        <v>2107559</v>
      </c>
      <c r="F202" s="50">
        <f>F203+F213</f>
        <v>1672171</v>
      </c>
      <c r="G202" s="3">
        <f>F202/E202*100</f>
        <v>79.3415985032922</v>
      </c>
    </row>
    <row r="203" spans="1:7" s="64" customFormat="1" ht="12.75">
      <c r="A203" s="44"/>
      <c r="B203" s="45" t="s">
        <v>141</v>
      </c>
      <c r="C203" s="88"/>
      <c r="D203" s="89" t="s">
        <v>49</v>
      </c>
      <c r="E203" s="63">
        <f>SUM(E204:E212)</f>
        <v>2090523</v>
      </c>
      <c r="F203" s="63">
        <f>SUM(F204:F212)</f>
        <v>1655139</v>
      </c>
      <c r="G203" s="8">
        <f>F203/E203*100</f>
        <v>79.1734412871803</v>
      </c>
    </row>
    <row r="204" spans="1:7" ht="12.75">
      <c r="A204" s="1"/>
      <c r="B204" s="2"/>
      <c r="C204" s="14">
        <v>2560</v>
      </c>
      <c r="D204" s="13" t="s">
        <v>263</v>
      </c>
      <c r="E204" s="3">
        <v>32500</v>
      </c>
      <c r="F204" s="3">
        <v>32500</v>
      </c>
      <c r="G204" s="3">
        <f>F204/E204*100</f>
        <v>100</v>
      </c>
    </row>
    <row r="205" spans="1:7" ht="12.75">
      <c r="A205" s="1"/>
      <c r="B205" s="2"/>
      <c r="C205" s="14"/>
      <c r="D205" s="13" t="s">
        <v>264</v>
      </c>
      <c r="E205" s="3"/>
      <c r="F205" s="3"/>
      <c r="G205" s="3"/>
    </row>
    <row r="206" spans="1:7" ht="12.75">
      <c r="A206" s="1"/>
      <c r="B206" s="2"/>
      <c r="C206" s="14">
        <v>4010</v>
      </c>
      <c r="D206" s="13" t="s">
        <v>6</v>
      </c>
      <c r="E206" s="3">
        <v>102757</v>
      </c>
      <c r="F206" s="3">
        <v>84286</v>
      </c>
      <c r="G206" s="3">
        <f aca="true" t="shared" si="10" ref="G206:G215">F206/E206*100</f>
        <v>82.02458226690152</v>
      </c>
    </row>
    <row r="207" spans="1:7" ht="12.75">
      <c r="A207" s="1"/>
      <c r="B207" s="2"/>
      <c r="C207" s="14">
        <v>4110</v>
      </c>
      <c r="D207" s="13" t="s">
        <v>18</v>
      </c>
      <c r="E207" s="3">
        <v>725479</v>
      </c>
      <c r="F207" s="3">
        <v>725216</v>
      </c>
      <c r="G207" s="3">
        <f t="shared" si="10"/>
        <v>99.96374808919349</v>
      </c>
    </row>
    <row r="208" spans="1:7" ht="12.75">
      <c r="A208" s="1"/>
      <c r="B208" s="2"/>
      <c r="C208" s="14">
        <v>4120</v>
      </c>
      <c r="D208" s="13" t="s">
        <v>7</v>
      </c>
      <c r="E208" s="3">
        <v>40556</v>
      </c>
      <c r="F208" s="3">
        <v>40552</v>
      </c>
      <c r="G208" s="3">
        <f t="shared" si="10"/>
        <v>99.990137094388</v>
      </c>
    </row>
    <row r="209" spans="1:7" ht="12.75">
      <c r="A209" s="1"/>
      <c r="B209" s="2"/>
      <c r="C209" s="14">
        <v>4300</v>
      </c>
      <c r="D209" s="13" t="s">
        <v>115</v>
      </c>
      <c r="E209" s="3">
        <v>510934</v>
      </c>
      <c r="F209" s="3">
        <v>510933</v>
      </c>
      <c r="G209" s="3">
        <f t="shared" si="10"/>
        <v>99.99980428000485</v>
      </c>
    </row>
    <row r="210" spans="1:7" ht="12.75">
      <c r="A210" s="1"/>
      <c r="B210" s="2"/>
      <c r="C210" s="14">
        <v>4430</v>
      </c>
      <c r="D210" s="13" t="s">
        <v>12</v>
      </c>
      <c r="E210" s="3">
        <v>1111</v>
      </c>
      <c r="F210" s="3">
        <v>1111</v>
      </c>
      <c r="G210" s="3">
        <f t="shared" si="10"/>
        <v>100</v>
      </c>
    </row>
    <row r="211" spans="1:7" ht="12.75">
      <c r="A211" s="1"/>
      <c r="B211" s="2"/>
      <c r="C211" s="14">
        <v>4580</v>
      </c>
      <c r="D211" s="13" t="s">
        <v>160</v>
      </c>
      <c r="E211" s="3">
        <v>89378</v>
      </c>
      <c r="F211" s="3">
        <v>89378</v>
      </c>
      <c r="G211" s="3">
        <f t="shared" si="10"/>
        <v>100</v>
      </c>
    </row>
    <row r="212" spans="1:7" ht="12.75">
      <c r="A212" s="1"/>
      <c r="B212" s="2"/>
      <c r="C212" s="14">
        <v>6050</v>
      </c>
      <c r="D212" s="13" t="s">
        <v>120</v>
      </c>
      <c r="E212" s="3">
        <v>587808</v>
      </c>
      <c r="F212" s="3">
        <v>171163</v>
      </c>
      <c r="G212" s="3">
        <f t="shared" si="10"/>
        <v>29.118861941314172</v>
      </c>
    </row>
    <row r="213" spans="1:7" s="9" customFormat="1" ht="12.75">
      <c r="A213" s="5"/>
      <c r="B213" s="6" t="s">
        <v>239</v>
      </c>
      <c r="C213" s="15"/>
      <c r="D213" s="16" t="s">
        <v>10</v>
      </c>
      <c r="E213" s="8">
        <f>E215+E214</f>
        <v>17036</v>
      </c>
      <c r="F213" s="8">
        <f>F215+F214</f>
        <v>17032</v>
      </c>
      <c r="G213" s="8">
        <f t="shared" si="10"/>
        <v>99.9765203099319</v>
      </c>
    </row>
    <row r="214" spans="1:7" ht="12.75">
      <c r="A214" s="1"/>
      <c r="B214" s="2"/>
      <c r="C214" s="14">
        <v>4210</v>
      </c>
      <c r="D214" s="13" t="s">
        <v>117</v>
      </c>
      <c r="E214" s="3">
        <v>10001</v>
      </c>
      <c r="F214" s="3">
        <v>9997</v>
      </c>
      <c r="G214" s="3">
        <f t="shared" si="10"/>
        <v>99.96000399960005</v>
      </c>
    </row>
    <row r="215" spans="1:7" ht="12.75">
      <c r="A215" s="1"/>
      <c r="B215" s="2"/>
      <c r="C215" s="14">
        <v>4300</v>
      </c>
      <c r="D215" s="13" t="s">
        <v>115</v>
      </c>
      <c r="E215" s="3">
        <v>7035</v>
      </c>
      <c r="F215" s="3">
        <v>7035</v>
      </c>
      <c r="G215" s="3">
        <f t="shared" si="10"/>
        <v>100</v>
      </c>
    </row>
    <row r="216" spans="1:7" ht="12.75">
      <c r="A216" s="1"/>
      <c r="B216" s="2"/>
      <c r="C216" s="14"/>
      <c r="D216" s="13"/>
      <c r="E216" s="3"/>
      <c r="F216" s="3"/>
      <c r="G216" s="3"/>
    </row>
    <row r="217" spans="1:7" s="43" customFormat="1" ht="18.75">
      <c r="A217" s="36" t="s">
        <v>87</v>
      </c>
      <c r="B217" s="37"/>
      <c r="C217" s="86"/>
      <c r="D217" s="87" t="s">
        <v>25</v>
      </c>
      <c r="E217" s="50">
        <f>E221+E226+E236+E242+E218+E240</f>
        <v>2584310</v>
      </c>
      <c r="F217" s="50">
        <f>F221+F226+F236+F242+F218+F240</f>
        <v>2583917</v>
      </c>
      <c r="G217" s="3">
        <f aca="true" t="shared" si="11" ref="G217:G236">F217/E217*100</f>
        <v>99.98479284605949</v>
      </c>
    </row>
    <row r="218" spans="1:7" s="9" customFormat="1" ht="12.75">
      <c r="A218" s="5"/>
      <c r="B218" s="6" t="s">
        <v>212</v>
      </c>
      <c r="C218" s="15"/>
      <c r="D218" s="16" t="s">
        <v>213</v>
      </c>
      <c r="E218" s="8">
        <f>E219+E220</f>
        <v>239000</v>
      </c>
      <c r="F218" s="8">
        <f>F219+F220</f>
        <v>239000</v>
      </c>
      <c r="G218" s="8">
        <f t="shared" si="11"/>
        <v>100</v>
      </c>
    </row>
    <row r="219" spans="1:7" ht="12.75">
      <c r="A219" s="1"/>
      <c r="B219" s="2"/>
      <c r="C219" s="14">
        <v>3110</v>
      </c>
      <c r="D219" s="13" t="s">
        <v>23</v>
      </c>
      <c r="E219" s="3">
        <v>238000</v>
      </c>
      <c r="F219" s="3">
        <v>238000</v>
      </c>
      <c r="G219" s="3">
        <f t="shared" si="11"/>
        <v>100</v>
      </c>
    </row>
    <row r="220" spans="1:7" ht="12.75">
      <c r="A220" s="1"/>
      <c r="B220" s="2"/>
      <c r="C220" s="14">
        <v>4300</v>
      </c>
      <c r="D220" s="13" t="s">
        <v>115</v>
      </c>
      <c r="E220" s="3">
        <v>1000</v>
      </c>
      <c r="F220" s="3">
        <v>1000</v>
      </c>
      <c r="G220" s="3">
        <f t="shared" si="11"/>
        <v>100</v>
      </c>
    </row>
    <row r="221" spans="1:7" s="43" customFormat="1" ht="12.75" customHeight="1">
      <c r="A221" s="36"/>
      <c r="B221" s="6" t="s">
        <v>88</v>
      </c>
      <c r="C221" s="15"/>
      <c r="D221" s="16" t="s">
        <v>89</v>
      </c>
      <c r="E221" s="8">
        <f>SUM(E222:E225)</f>
        <v>1931914</v>
      </c>
      <c r="F221" s="8">
        <f>SUM(F222:F225)</f>
        <v>1931913</v>
      </c>
      <c r="G221" s="8">
        <f t="shared" si="11"/>
        <v>99.99994823786153</v>
      </c>
    </row>
    <row r="222" spans="1:7" ht="12.75" customHeight="1">
      <c r="A222" s="1"/>
      <c r="B222" s="2"/>
      <c r="C222" s="14">
        <v>3110</v>
      </c>
      <c r="D222" s="13" t="s">
        <v>23</v>
      </c>
      <c r="E222" s="3">
        <v>1863633</v>
      </c>
      <c r="F222" s="3">
        <v>1863633</v>
      </c>
      <c r="G222" s="3">
        <f t="shared" si="11"/>
        <v>100</v>
      </c>
    </row>
    <row r="223" spans="1:7" ht="12.75" customHeight="1">
      <c r="A223" s="1"/>
      <c r="B223" s="2"/>
      <c r="C223" s="14">
        <v>4110</v>
      </c>
      <c r="D223" s="13" t="s">
        <v>18</v>
      </c>
      <c r="E223" s="3">
        <v>9539</v>
      </c>
      <c r="F223" s="3">
        <v>9539</v>
      </c>
      <c r="G223" s="3">
        <f t="shared" si="11"/>
        <v>100</v>
      </c>
    </row>
    <row r="224" spans="1:7" ht="12.75" customHeight="1">
      <c r="A224" s="1"/>
      <c r="B224" s="2"/>
      <c r="C224" s="14">
        <v>4120</v>
      </c>
      <c r="D224" s="13" t="s">
        <v>7</v>
      </c>
      <c r="E224" s="3">
        <v>1285</v>
      </c>
      <c r="F224" s="3">
        <v>1285</v>
      </c>
      <c r="G224" s="3">
        <f t="shared" si="11"/>
        <v>100</v>
      </c>
    </row>
    <row r="225" spans="1:7" ht="12.75" customHeight="1">
      <c r="A225" s="1"/>
      <c r="B225" s="2"/>
      <c r="C225" s="14">
        <v>4300</v>
      </c>
      <c r="D225" s="13" t="s">
        <v>115</v>
      </c>
      <c r="E225" s="3">
        <v>57457</v>
      </c>
      <c r="F225" s="3">
        <v>57456</v>
      </c>
      <c r="G225" s="3">
        <f t="shared" si="11"/>
        <v>99.99825956802478</v>
      </c>
    </row>
    <row r="226" spans="1:7" s="64" customFormat="1" ht="12.75" customHeight="1">
      <c r="A226" s="44"/>
      <c r="B226" s="45" t="s">
        <v>113</v>
      </c>
      <c r="C226" s="88"/>
      <c r="D226" s="89" t="s">
        <v>26</v>
      </c>
      <c r="E226" s="63">
        <f>SUM(E227:E235)</f>
        <v>137866</v>
      </c>
      <c r="F226" s="63">
        <f>SUM(F227:F235)</f>
        <v>137474</v>
      </c>
      <c r="G226" s="8">
        <f t="shared" si="11"/>
        <v>99.71566593648905</v>
      </c>
    </row>
    <row r="227" spans="1:7" s="64" customFormat="1" ht="12.75">
      <c r="A227" s="1"/>
      <c r="B227" s="2"/>
      <c r="C227" s="14">
        <v>4010</v>
      </c>
      <c r="D227" s="13" t="s">
        <v>6</v>
      </c>
      <c r="E227" s="3">
        <v>81079</v>
      </c>
      <c r="F227" s="3">
        <v>81078</v>
      </c>
      <c r="G227" s="3">
        <f t="shared" si="11"/>
        <v>99.9987666350103</v>
      </c>
    </row>
    <row r="228" spans="1:7" s="64" customFormat="1" ht="12.75">
      <c r="A228" s="1"/>
      <c r="B228" s="2"/>
      <c r="C228" s="14">
        <v>4040</v>
      </c>
      <c r="D228" s="13" t="s">
        <v>16</v>
      </c>
      <c r="E228" s="3">
        <v>4040</v>
      </c>
      <c r="F228" s="3">
        <v>4039</v>
      </c>
      <c r="G228" s="3">
        <f t="shared" si="11"/>
        <v>99.97524752475248</v>
      </c>
    </row>
    <row r="229" spans="1:7" s="64" customFormat="1" ht="12.75">
      <c r="A229" s="1"/>
      <c r="B229" s="2"/>
      <c r="C229" s="14">
        <v>4110</v>
      </c>
      <c r="D229" s="13" t="s">
        <v>18</v>
      </c>
      <c r="E229" s="3">
        <v>13631</v>
      </c>
      <c r="F229" s="3">
        <v>13631</v>
      </c>
      <c r="G229" s="3">
        <f t="shared" si="11"/>
        <v>100</v>
      </c>
    </row>
    <row r="230" spans="1:7" ht="12.75">
      <c r="A230" s="1"/>
      <c r="B230" s="2"/>
      <c r="C230" s="14">
        <v>4120</v>
      </c>
      <c r="D230" s="13" t="s">
        <v>7</v>
      </c>
      <c r="E230" s="3">
        <v>924</v>
      </c>
      <c r="F230" s="3">
        <v>924</v>
      </c>
      <c r="G230" s="3">
        <f t="shared" si="11"/>
        <v>100</v>
      </c>
    </row>
    <row r="231" spans="1:7" ht="12.75">
      <c r="A231" s="1"/>
      <c r="B231" s="2"/>
      <c r="C231" s="14">
        <v>4210</v>
      </c>
      <c r="D231" s="13" t="s">
        <v>117</v>
      </c>
      <c r="E231" s="3">
        <v>8951</v>
      </c>
      <c r="F231" s="3">
        <v>8565</v>
      </c>
      <c r="G231" s="3">
        <f t="shared" si="11"/>
        <v>95.68763266674115</v>
      </c>
    </row>
    <row r="232" spans="1:7" ht="12.75">
      <c r="A232" s="1"/>
      <c r="B232" s="2"/>
      <c r="C232" s="14">
        <v>4260</v>
      </c>
      <c r="D232" s="13" t="s">
        <v>118</v>
      </c>
      <c r="E232" s="3">
        <v>597</v>
      </c>
      <c r="F232" s="3">
        <v>596</v>
      </c>
      <c r="G232" s="3">
        <f t="shared" si="11"/>
        <v>99.83249581239531</v>
      </c>
    </row>
    <row r="233" spans="1:7" ht="12.75">
      <c r="A233" s="1"/>
      <c r="B233" s="2"/>
      <c r="C233" s="14">
        <v>4300</v>
      </c>
      <c r="D233" s="13" t="s">
        <v>115</v>
      </c>
      <c r="E233" s="3">
        <v>20712</v>
      </c>
      <c r="F233" s="3">
        <v>20709</v>
      </c>
      <c r="G233" s="3">
        <f t="shared" si="11"/>
        <v>99.98551564310544</v>
      </c>
    </row>
    <row r="234" spans="1:7" ht="12.75">
      <c r="A234" s="1"/>
      <c r="B234" s="2"/>
      <c r="C234" s="14">
        <v>4410</v>
      </c>
      <c r="D234" s="13" t="s">
        <v>17</v>
      </c>
      <c r="E234" s="3">
        <v>3873</v>
      </c>
      <c r="F234" s="3">
        <v>3873</v>
      </c>
      <c r="G234" s="3">
        <f t="shared" si="11"/>
        <v>100</v>
      </c>
    </row>
    <row r="235" spans="1:7" ht="12.75">
      <c r="A235" s="1"/>
      <c r="B235" s="2"/>
      <c r="C235" s="14">
        <v>4440</v>
      </c>
      <c r="D235" s="13" t="s">
        <v>19</v>
      </c>
      <c r="E235" s="3">
        <v>4059</v>
      </c>
      <c r="F235" s="3">
        <v>4059</v>
      </c>
      <c r="G235" s="3">
        <f t="shared" si="11"/>
        <v>100</v>
      </c>
    </row>
    <row r="236" spans="1:7" s="9" customFormat="1" ht="12.75">
      <c r="A236" s="5"/>
      <c r="B236" s="6" t="s">
        <v>142</v>
      </c>
      <c r="C236" s="15"/>
      <c r="D236" s="16" t="s">
        <v>192</v>
      </c>
      <c r="E236" s="8">
        <f>SUM(E238:E239)</f>
        <v>17000</v>
      </c>
      <c r="F236" s="8">
        <f>SUM(F238:F239)</f>
        <v>17000</v>
      </c>
      <c r="G236" s="8">
        <f t="shared" si="11"/>
        <v>100</v>
      </c>
    </row>
    <row r="237" spans="1:7" s="9" customFormat="1" ht="12.75">
      <c r="A237" s="5"/>
      <c r="B237" s="6"/>
      <c r="C237" s="15"/>
      <c r="D237" s="16" t="s">
        <v>193</v>
      </c>
      <c r="E237" s="8"/>
      <c r="F237" s="8"/>
      <c r="G237" s="8"/>
    </row>
    <row r="238" spans="1:7" s="9" customFormat="1" ht="12.75">
      <c r="A238" s="5"/>
      <c r="B238" s="6"/>
      <c r="C238" s="14">
        <v>4210</v>
      </c>
      <c r="D238" s="13" t="s">
        <v>117</v>
      </c>
      <c r="E238" s="3"/>
      <c r="F238" s="3"/>
      <c r="G238" s="3"/>
    </row>
    <row r="239" spans="1:7" s="9" customFormat="1" ht="12.75">
      <c r="A239" s="5"/>
      <c r="B239" s="6"/>
      <c r="C239" s="14">
        <v>4300</v>
      </c>
      <c r="D239" s="13" t="s">
        <v>115</v>
      </c>
      <c r="E239" s="3">
        <v>17000</v>
      </c>
      <c r="F239" s="3">
        <v>17000</v>
      </c>
      <c r="G239" s="3">
        <f aca="true" t="shared" si="12" ref="G239:G248">F239/E239*100</f>
        <v>100</v>
      </c>
    </row>
    <row r="240" spans="1:7" s="9" customFormat="1" ht="12.75">
      <c r="A240" s="5"/>
      <c r="B240" s="6" t="s">
        <v>220</v>
      </c>
      <c r="C240" s="15"/>
      <c r="D240" s="16" t="s">
        <v>277</v>
      </c>
      <c r="E240" s="8">
        <f>E241</f>
        <v>10944</v>
      </c>
      <c r="F240" s="8">
        <f>F241</f>
        <v>10944</v>
      </c>
      <c r="G240" s="8">
        <f t="shared" si="12"/>
        <v>100</v>
      </c>
    </row>
    <row r="241" spans="1:7" ht="12.75">
      <c r="A241" s="1"/>
      <c r="B241" s="2"/>
      <c r="C241" s="14">
        <v>4010</v>
      </c>
      <c r="D241" s="13" t="s">
        <v>6</v>
      </c>
      <c r="E241" s="3">
        <v>10944</v>
      </c>
      <c r="F241" s="3">
        <v>10944</v>
      </c>
      <c r="G241" s="3">
        <f t="shared" si="12"/>
        <v>100</v>
      </c>
    </row>
    <row r="242" spans="1:7" s="9" customFormat="1" ht="12.75">
      <c r="A242" s="5"/>
      <c r="B242" s="6" t="s">
        <v>94</v>
      </c>
      <c r="C242" s="15"/>
      <c r="D242" s="16" t="s">
        <v>43</v>
      </c>
      <c r="E242" s="8">
        <f>SUM(E243:E248)</f>
        <v>247586</v>
      </c>
      <c r="F242" s="8">
        <f>SUM(F243:F248)</f>
        <v>247586</v>
      </c>
      <c r="G242" s="8">
        <f t="shared" si="12"/>
        <v>100</v>
      </c>
    </row>
    <row r="243" spans="1:7" ht="12.75">
      <c r="A243" s="1"/>
      <c r="B243" s="2"/>
      <c r="C243" s="14">
        <v>4010</v>
      </c>
      <c r="D243" s="13" t="s">
        <v>6</v>
      </c>
      <c r="E243" s="3">
        <v>207000</v>
      </c>
      <c r="F243" s="3">
        <v>207000</v>
      </c>
      <c r="G243" s="3">
        <f t="shared" si="12"/>
        <v>100</v>
      </c>
    </row>
    <row r="244" spans="1:7" ht="12.75">
      <c r="A244" s="1"/>
      <c r="B244" s="2"/>
      <c r="C244" s="14">
        <v>4110</v>
      </c>
      <c r="D244" s="13" t="s">
        <v>18</v>
      </c>
      <c r="E244" s="3">
        <v>21000</v>
      </c>
      <c r="F244" s="3">
        <v>21000</v>
      </c>
      <c r="G244" s="3">
        <f t="shared" si="12"/>
        <v>100</v>
      </c>
    </row>
    <row r="245" spans="1:7" ht="12.75">
      <c r="A245" s="1"/>
      <c r="B245" s="2"/>
      <c r="C245" s="14">
        <v>4210</v>
      </c>
      <c r="D245" s="13" t="s">
        <v>117</v>
      </c>
      <c r="E245" s="3">
        <v>500</v>
      </c>
      <c r="F245" s="3">
        <v>500</v>
      </c>
      <c r="G245" s="3">
        <f t="shared" si="12"/>
        <v>100</v>
      </c>
    </row>
    <row r="246" spans="1:7" ht="12.75">
      <c r="A246" s="1"/>
      <c r="B246" s="2"/>
      <c r="C246" s="14">
        <v>4260</v>
      </c>
      <c r="D246" s="13" t="s">
        <v>118</v>
      </c>
      <c r="E246" s="3">
        <v>4000</v>
      </c>
      <c r="F246" s="3">
        <v>4000</v>
      </c>
      <c r="G246" s="3">
        <f t="shared" si="12"/>
        <v>100</v>
      </c>
    </row>
    <row r="247" spans="1:7" ht="12.75">
      <c r="A247" s="1"/>
      <c r="B247" s="2"/>
      <c r="C247" s="14">
        <v>4300</v>
      </c>
      <c r="D247" s="13" t="s">
        <v>115</v>
      </c>
      <c r="E247" s="3">
        <v>3756</v>
      </c>
      <c r="F247" s="3">
        <v>3756</v>
      </c>
      <c r="G247" s="3">
        <f t="shared" si="12"/>
        <v>100</v>
      </c>
    </row>
    <row r="248" spans="1:7" ht="12.75">
      <c r="A248" s="1"/>
      <c r="B248" s="2"/>
      <c r="C248" s="14">
        <v>4440</v>
      </c>
      <c r="D248" s="13" t="s">
        <v>19</v>
      </c>
      <c r="E248" s="3">
        <v>11330</v>
      </c>
      <c r="F248" s="3">
        <v>11330</v>
      </c>
      <c r="G248" s="3">
        <f t="shared" si="12"/>
        <v>100</v>
      </c>
    </row>
    <row r="249" spans="1:7" ht="12.75">
      <c r="A249" s="1"/>
      <c r="B249" s="2"/>
      <c r="C249" s="14"/>
      <c r="D249" s="13"/>
      <c r="E249" s="3"/>
      <c r="F249" s="3"/>
      <c r="G249" s="3"/>
    </row>
    <row r="250" spans="1:7" s="43" customFormat="1" ht="18.75" customHeight="1">
      <c r="A250" s="36" t="s">
        <v>143</v>
      </c>
      <c r="B250" s="37"/>
      <c r="C250" s="86"/>
      <c r="D250" s="87" t="s">
        <v>144</v>
      </c>
      <c r="E250" s="50">
        <f>E251+E267+E282+E295+E297+E305+E303</f>
        <v>3734900</v>
      </c>
      <c r="F250" s="50">
        <f>F251+F267+F282+F295+F297+F305+F303</f>
        <v>3733181</v>
      </c>
      <c r="G250" s="3">
        <f aca="true" t="shared" si="13" ref="G250:G281">F250/E250*100</f>
        <v>99.95397467134327</v>
      </c>
    </row>
    <row r="251" spans="1:7" s="9" customFormat="1" ht="12.75">
      <c r="A251" s="5"/>
      <c r="B251" s="6" t="s">
        <v>145</v>
      </c>
      <c r="C251" s="15"/>
      <c r="D251" s="16" t="s">
        <v>146</v>
      </c>
      <c r="E251" s="8">
        <f>SUM(E252:E266)</f>
        <v>1225983</v>
      </c>
      <c r="F251" s="8">
        <f>SUM(F252:F266)</f>
        <v>1225984</v>
      </c>
      <c r="G251" s="8">
        <f t="shared" si="13"/>
        <v>100.00008156719954</v>
      </c>
    </row>
    <row r="252" spans="1:7" s="9" customFormat="1" ht="12.75">
      <c r="A252" s="5"/>
      <c r="B252" s="6"/>
      <c r="C252" s="14">
        <v>3020</v>
      </c>
      <c r="D252" s="13" t="s">
        <v>188</v>
      </c>
      <c r="E252" s="3">
        <v>4785</v>
      </c>
      <c r="F252" s="3">
        <v>4785</v>
      </c>
      <c r="G252" s="3">
        <f t="shared" si="13"/>
        <v>100</v>
      </c>
    </row>
    <row r="253" spans="1:7" s="9" customFormat="1" ht="12.75">
      <c r="A253" s="5"/>
      <c r="B253" s="6"/>
      <c r="C253" s="14">
        <v>3110</v>
      </c>
      <c r="D253" s="13" t="s">
        <v>23</v>
      </c>
      <c r="E253" s="3">
        <v>2160</v>
      </c>
      <c r="F253" s="3">
        <v>2160</v>
      </c>
      <c r="G253" s="3">
        <f t="shared" si="13"/>
        <v>100</v>
      </c>
    </row>
    <row r="254" spans="1:7" s="9" customFormat="1" ht="12.75">
      <c r="A254" s="5"/>
      <c r="B254" s="6"/>
      <c r="C254" s="14">
        <v>4010</v>
      </c>
      <c r="D254" s="13" t="s">
        <v>6</v>
      </c>
      <c r="E254" s="3">
        <v>770890</v>
      </c>
      <c r="F254" s="3">
        <v>770890</v>
      </c>
      <c r="G254" s="3">
        <f t="shared" si="13"/>
        <v>100</v>
      </c>
    </row>
    <row r="255" spans="1:7" s="9" customFormat="1" ht="12.75">
      <c r="A255" s="5"/>
      <c r="B255" s="6"/>
      <c r="C255" s="14">
        <v>4040</v>
      </c>
      <c r="D255" s="13" t="s">
        <v>16</v>
      </c>
      <c r="E255" s="3">
        <v>54240</v>
      </c>
      <c r="F255" s="3">
        <v>54240</v>
      </c>
      <c r="G255" s="3">
        <f t="shared" si="13"/>
        <v>100</v>
      </c>
    </row>
    <row r="256" spans="1:7" s="9" customFormat="1" ht="12.75">
      <c r="A256" s="5"/>
      <c r="B256" s="6"/>
      <c r="C256" s="14">
        <v>4110</v>
      </c>
      <c r="D256" s="13" t="s">
        <v>18</v>
      </c>
      <c r="E256" s="3">
        <v>137020</v>
      </c>
      <c r="F256" s="3">
        <v>137020</v>
      </c>
      <c r="G256" s="3">
        <f t="shared" si="13"/>
        <v>100</v>
      </c>
    </row>
    <row r="257" spans="1:7" ht="12.75">
      <c r="A257" s="1"/>
      <c r="B257" s="2"/>
      <c r="C257" s="14">
        <v>4120</v>
      </c>
      <c r="D257" s="13" t="s">
        <v>7</v>
      </c>
      <c r="E257" s="3">
        <v>19189</v>
      </c>
      <c r="F257" s="3">
        <v>19189</v>
      </c>
      <c r="G257" s="3">
        <f t="shared" si="13"/>
        <v>100</v>
      </c>
    </row>
    <row r="258" spans="1:7" ht="12.75">
      <c r="A258" s="1"/>
      <c r="B258" s="2"/>
      <c r="C258" s="14">
        <v>4210</v>
      </c>
      <c r="D258" s="13" t="s">
        <v>117</v>
      </c>
      <c r="E258" s="3">
        <v>56267</v>
      </c>
      <c r="F258" s="3">
        <v>56267</v>
      </c>
      <c r="G258" s="3">
        <f t="shared" si="13"/>
        <v>100</v>
      </c>
    </row>
    <row r="259" spans="1:7" ht="12.75">
      <c r="A259" s="1"/>
      <c r="B259" s="2"/>
      <c r="C259" s="14">
        <v>4220</v>
      </c>
      <c r="D259" s="13" t="s">
        <v>147</v>
      </c>
      <c r="E259" s="3">
        <v>80184</v>
      </c>
      <c r="F259" s="3">
        <v>80184</v>
      </c>
      <c r="G259" s="3">
        <f t="shared" si="13"/>
        <v>100</v>
      </c>
    </row>
    <row r="260" spans="1:7" ht="12.75">
      <c r="A260" s="1"/>
      <c r="B260" s="2"/>
      <c r="C260" s="14">
        <v>4230</v>
      </c>
      <c r="D260" s="13" t="s">
        <v>139</v>
      </c>
      <c r="E260" s="3">
        <v>1240</v>
      </c>
      <c r="F260" s="3">
        <v>1240</v>
      </c>
      <c r="G260" s="3">
        <f t="shared" si="13"/>
        <v>100</v>
      </c>
    </row>
    <row r="261" spans="1:7" ht="12.75">
      <c r="A261" s="1"/>
      <c r="B261" s="2"/>
      <c r="C261" s="14">
        <v>4240</v>
      </c>
      <c r="D261" s="13" t="s">
        <v>133</v>
      </c>
      <c r="E261" s="3">
        <v>1400</v>
      </c>
      <c r="F261" s="3">
        <v>1400</v>
      </c>
      <c r="G261" s="3">
        <f t="shared" si="13"/>
        <v>100</v>
      </c>
    </row>
    <row r="262" spans="1:7" ht="12.75">
      <c r="A262" s="1"/>
      <c r="B262" s="2"/>
      <c r="C262" s="14">
        <v>4260</v>
      </c>
      <c r="D262" s="13" t="s">
        <v>118</v>
      </c>
      <c r="E262" s="3">
        <v>33772</v>
      </c>
      <c r="F262" s="3">
        <v>33773</v>
      </c>
      <c r="G262" s="3">
        <f t="shared" si="13"/>
        <v>100.00296103280823</v>
      </c>
    </row>
    <row r="263" spans="1:7" ht="12.75">
      <c r="A263" s="1"/>
      <c r="B263" s="2"/>
      <c r="C263" s="14">
        <v>4270</v>
      </c>
      <c r="D263" s="13" t="s">
        <v>119</v>
      </c>
      <c r="E263" s="3">
        <v>294</v>
      </c>
      <c r="F263" s="3">
        <v>294</v>
      </c>
      <c r="G263" s="3">
        <f t="shared" si="13"/>
        <v>100</v>
      </c>
    </row>
    <row r="264" spans="1:7" ht="12.75">
      <c r="A264" s="1"/>
      <c r="B264" s="2"/>
      <c r="C264" s="14">
        <v>4300</v>
      </c>
      <c r="D264" s="13" t="s">
        <v>115</v>
      </c>
      <c r="E264" s="3">
        <v>23410</v>
      </c>
      <c r="F264" s="3">
        <v>23411</v>
      </c>
      <c r="G264" s="3">
        <f t="shared" si="13"/>
        <v>100.00427167876975</v>
      </c>
    </row>
    <row r="265" spans="1:7" ht="12.75">
      <c r="A265" s="1"/>
      <c r="B265" s="2"/>
      <c r="C265" s="14">
        <v>4410</v>
      </c>
      <c r="D265" s="13" t="s">
        <v>17</v>
      </c>
      <c r="E265" s="3">
        <v>1275</v>
      </c>
      <c r="F265" s="3">
        <v>1274</v>
      </c>
      <c r="G265" s="3">
        <f t="shared" si="13"/>
        <v>99.92156862745098</v>
      </c>
    </row>
    <row r="266" spans="1:7" ht="12.75">
      <c r="A266" s="1"/>
      <c r="B266" s="2"/>
      <c r="C266" s="14">
        <v>4440</v>
      </c>
      <c r="D266" s="13" t="s">
        <v>19</v>
      </c>
      <c r="E266" s="3">
        <v>39857</v>
      </c>
      <c r="F266" s="3">
        <v>39857</v>
      </c>
      <c r="G266" s="3">
        <f t="shared" si="13"/>
        <v>100</v>
      </c>
    </row>
    <row r="267" spans="1:7" s="9" customFormat="1" ht="12.75">
      <c r="A267" s="5"/>
      <c r="B267" s="6" t="s">
        <v>148</v>
      </c>
      <c r="C267" s="15"/>
      <c r="D267" s="16" t="s">
        <v>273</v>
      </c>
      <c r="E267" s="8">
        <f>SUM(E268:E281)</f>
        <v>771907</v>
      </c>
      <c r="F267" s="8">
        <f>SUM(F268:F281)</f>
        <v>771458</v>
      </c>
      <c r="G267" s="8">
        <f t="shared" si="13"/>
        <v>99.94183237099806</v>
      </c>
    </row>
    <row r="268" spans="1:7" ht="12.75">
      <c r="A268" s="1"/>
      <c r="B268" s="2"/>
      <c r="C268" s="14">
        <v>3020</v>
      </c>
      <c r="D268" s="13" t="s">
        <v>188</v>
      </c>
      <c r="E268" s="3">
        <v>1008</v>
      </c>
      <c r="F268" s="3">
        <v>1008</v>
      </c>
      <c r="G268" s="3">
        <f t="shared" si="13"/>
        <v>100</v>
      </c>
    </row>
    <row r="269" spans="1:7" ht="12.75">
      <c r="A269" s="1"/>
      <c r="B269" s="2"/>
      <c r="C269" s="14">
        <v>4010</v>
      </c>
      <c r="D269" s="13" t="s">
        <v>6</v>
      </c>
      <c r="E269" s="3">
        <v>543751</v>
      </c>
      <c r="F269" s="3">
        <v>543342</v>
      </c>
      <c r="G269" s="3">
        <f t="shared" si="13"/>
        <v>99.92478174752783</v>
      </c>
    </row>
    <row r="270" spans="1:7" ht="12.75">
      <c r="A270" s="1"/>
      <c r="B270" s="2"/>
      <c r="C270" s="14">
        <v>4040</v>
      </c>
      <c r="D270" s="13" t="s">
        <v>16</v>
      </c>
      <c r="E270" s="3">
        <v>32546</v>
      </c>
      <c r="F270" s="3">
        <v>32546</v>
      </c>
      <c r="G270" s="3">
        <f t="shared" si="13"/>
        <v>100</v>
      </c>
    </row>
    <row r="271" spans="1:7" ht="12.75">
      <c r="A271" s="1"/>
      <c r="B271" s="2"/>
      <c r="C271" s="14">
        <v>4110</v>
      </c>
      <c r="D271" s="13" t="s">
        <v>18</v>
      </c>
      <c r="E271" s="3">
        <v>99011</v>
      </c>
      <c r="F271" s="3">
        <v>99010</v>
      </c>
      <c r="G271" s="3">
        <f t="shared" si="13"/>
        <v>99.99899001121088</v>
      </c>
    </row>
    <row r="272" spans="1:7" ht="12.75">
      <c r="A272" s="1"/>
      <c r="B272" s="2"/>
      <c r="C272" s="14">
        <v>4120</v>
      </c>
      <c r="D272" s="13" t="s">
        <v>7</v>
      </c>
      <c r="E272" s="3">
        <v>14560</v>
      </c>
      <c r="F272" s="3">
        <v>14559</v>
      </c>
      <c r="G272" s="3">
        <f t="shared" si="13"/>
        <v>99.99313186813187</v>
      </c>
    </row>
    <row r="273" spans="1:7" ht="12.75">
      <c r="A273" s="1"/>
      <c r="B273" s="2"/>
      <c r="C273" s="14">
        <v>4210</v>
      </c>
      <c r="D273" s="13" t="s">
        <v>117</v>
      </c>
      <c r="E273" s="3">
        <v>30093</v>
      </c>
      <c r="F273" s="3">
        <v>30059</v>
      </c>
      <c r="G273" s="3">
        <f t="shared" si="13"/>
        <v>99.88701691423255</v>
      </c>
    </row>
    <row r="274" spans="1:7" ht="12.75">
      <c r="A274" s="1"/>
      <c r="B274" s="2"/>
      <c r="C274" s="14">
        <v>4240</v>
      </c>
      <c r="D274" s="13" t="s">
        <v>133</v>
      </c>
      <c r="E274" s="3">
        <v>922</v>
      </c>
      <c r="F274" s="3">
        <v>921</v>
      </c>
      <c r="G274" s="3">
        <f t="shared" si="13"/>
        <v>99.89154013015184</v>
      </c>
    </row>
    <row r="275" spans="1:7" ht="12.75">
      <c r="A275" s="1"/>
      <c r="B275" s="2"/>
      <c r="C275" s="14">
        <v>4260</v>
      </c>
      <c r="D275" s="13" t="s">
        <v>118</v>
      </c>
      <c r="E275" s="3">
        <v>2989</v>
      </c>
      <c r="F275" s="3">
        <v>2989</v>
      </c>
      <c r="G275" s="3">
        <f t="shared" si="13"/>
        <v>100</v>
      </c>
    </row>
    <row r="276" spans="1:7" ht="12.75">
      <c r="A276" s="1"/>
      <c r="B276" s="2"/>
      <c r="C276" s="14">
        <v>4270</v>
      </c>
      <c r="D276" s="13" t="s">
        <v>119</v>
      </c>
      <c r="E276" s="3">
        <v>946</v>
      </c>
      <c r="F276" s="3">
        <v>946</v>
      </c>
      <c r="G276" s="3">
        <f t="shared" si="13"/>
        <v>100</v>
      </c>
    </row>
    <row r="277" spans="1:7" ht="12.75">
      <c r="A277" s="1"/>
      <c r="B277" s="2"/>
      <c r="C277" s="14">
        <v>4280</v>
      </c>
      <c r="D277" s="13" t="s">
        <v>219</v>
      </c>
      <c r="E277" s="3">
        <v>72</v>
      </c>
      <c r="F277" s="3">
        <v>72</v>
      </c>
      <c r="G277" s="3">
        <f t="shared" si="13"/>
        <v>100</v>
      </c>
    </row>
    <row r="278" spans="1:7" ht="12.75">
      <c r="A278" s="1"/>
      <c r="B278" s="2"/>
      <c r="C278" s="14">
        <v>4300</v>
      </c>
      <c r="D278" s="13" t="s">
        <v>115</v>
      </c>
      <c r="E278" s="3">
        <v>11078</v>
      </c>
      <c r="F278" s="3">
        <v>11075</v>
      </c>
      <c r="G278" s="3">
        <f t="shared" si="13"/>
        <v>99.97291929951255</v>
      </c>
    </row>
    <row r="279" spans="1:7" ht="12.75">
      <c r="A279" s="1"/>
      <c r="B279" s="2"/>
      <c r="C279" s="14">
        <v>4410</v>
      </c>
      <c r="D279" s="13" t="s">
        <v>17</v>
      </c>
      <c r="E279" s="3">
        <v>111</v>
      </c>
      <c r="F279" s="3">
        <v>111</v>
      </c>
      <c r="G279" s="3">
        <f t="shared" si="13"/>
        <v>100</v>
      </c>
    </row>
    <row r="280" spans="1:7" ht="12.75">
      <c r="A280" s="1"/>
      <c r="B280" s="2"/>
      <c r="C280" s="14">
        <v>4430</v>
      </c>
      <c r="D280" s="13" t="s">
        <v>12</v>
      </c>
      <c r="E280" s="3">
        <v>303</v>
      </c>
      <c r="F280" s="3">
        <v>303</v>
      </c>
      <c r="G280" s="3">
        <f t="shared" si="13"/>
        <v>100</v>
      </c>
    </row>
    <row r="281" spans="1:7" ht="12.75">
      <c r="A281" s="1"/>
      <c r="B281" s="2"/>
      <c r="C281" s="14">
        <v>4440</v>
      </c>
      <c r="D281" s="13" t="s">
        <v>19</v>
      </c>
      <c r="E281" s="3">
        <v>34517</v>
      </c>
      <c r="F281" s="3">
        <v>34517</v>
      </c>
      <c r="G281" s="3">
        <f t="shared" si="13"/>
        <v>100</v>
      </c>
    </row>
    <row r="282" spans="1:7" s="64" customFormat="1" ht="12.75">
      <c r="A282" s="44"/>
      <c r="B282" s="45" t="s">
        <v>149</v>
      </c>
      <c r="C282" s="88"/>
      <c r="D282" s="89" t="s">
        <v>150</v>
      </c>
      <c r="E282" s="63">
        <f>SUM(E283:E294)</f>
        <v>1554911</v>
      </c>
      <c r="F282" s="63">
        <f>SUM(F283:F294)</f>
        <v>1554905</v>
      </c>
      <c r="G282" s="8">
        <f aca="true" t="shared" si="14" ref="G282:G306">F282/E282*100</f>
        <v>99.99961412582456</v>
      </c>
    </row>
    <row r="283" spans="1:7" s="94" customFormat="1" ht="12.75">
      <c r="A283" s="51"/>
      <c r="B283" s="92"/>
      <c r="C283" s="14">
        <v>3020</v>
      </c>
      <c r="D283" s="13" t="s">
        <v>188</v>
      </c>
      <c r="E283" s="93">
        <v>16139</v>
      </c>
      <c r="F283" s="93">
        <v>16139</v>
      </c>
      <c r="G283" s="3">
        <f t="shared" si="14"/>
        <v>100</v>
      </c>
    </row>
    <row r="284" spans="1:7" s="64" customFormat="1" ht="12.75">
      <c r="A284" s="44"/>
      <c r="B284" s="45"/>
      <c r="C284" s="14">
        <v>4010</v>
      </c>
      <c r="D284" s="13" t="s">
        <v>6</v>
      </c>
      <c r="E284" s="93">
        <v>894011</v>
      </c>
      <c r="F284" s="93">
        <v>894011</v>
      </c>
      <c r="G284" s="3">
        <f t="shared" si="14"/>
        <v>100</v>
      </c>
    </row>
    <row r="285" spans="1:7" s="64" customFormat="1" ht="12.75">
      <c r="A285" s="44"/>
      <c r="B285" s="45"/>
      <c r="C285" s="14">
        <v>4040</v>
      </c>
      <c r="D285" s="13" t="s">
        <v>16</v>
      </c>
      <c r="E285" s="93">
        <v>74813</v>
      </c>
      <c r="F285" s="93">
        <v>74813</v>
      </c>
      <c r="G285" s="3">
        <f t="shared" si="14"/>
        <v>100</v>
      </c>
    </row>
    <row r="286" spans="1:7" s="64" customFormat="1" ht="12.75">
      <c r="A286" s="44"/>
      <c r="B286" s="45"/>
      <c r="C286" s="14">
        <v>4110</v>
      </c>
      <c r="D286" s="13" t="s">
        <v>18</v>
      </c>
      <c r="E286" s="93">
        <v>170506</v>
      </c>
      <c r="F286" s="93">
        <v>170506</v>
      </c>
      <c r="G286" s="3">
        <f t="shared" si="14"/>
        <v>100</v>
      </c>
    </row>
    <row r="287" spans="1:7" s="64" customFormat="1" ht="12.75">
      <c r="A287" s="44"/>
      <c r="B287" s="45"/>
      <c r="C287" s="14">
        <v>4120</v>
      </c>
      <c r="D287" s="13" t="s">
        <v>7</v>
      </c>
      <c r="E287" s="93">
        <v>23524</v>
      </c>
      <c r="F287" s="93">
        <v>23524</v>
      </c>
      <c r="G287" s="3">
        <f t="shared" si="14"/>
        <v>100</v>
      </c>
    </row>
    <row r="288" spans="1:7" s="94" customFormat="1" ht="12.75">
      <c r="A288" s="51"/>
      <c r="B288" s="92"/>
      <c r="C288" s="14">
        <v>4210</v>
      </c>
      <c r="D288" s="13" t="s">
        <v>117</v>
      </c>
      <c r="E288" s="93">
        <v>152608</v>
      </c>
      <c r="F288" s="93">
        <v>152608</v>
      </c>
      <c r="G288" s="3">
        <f t="shared" si="14"/>
        <v>100</v>
      </c>
    </row>
    <row r="289" spans="1:7" ht="12.75">
      <c r="A289" s="1"/>
      <c r="B289" s="2"/>
      <c r="C289" s="14">
        <v>4260</v>
      </c>
      <c r="D289" s="13" t="s">
        <v>118</v>
      </c>
      <c r="E289" s="3">
        <v>146428</v>
      </c>
      <c r="F289" s="3">
        <v>146423</v>
      </c>
      <c r="G289" s="3">
        <f t="shared" si="14"/>
        <v>99.9965853525282</v>
      </c>
    </row>
    <row r="290" spans="1:7" ht="12.75">
      <c r="A290" s="1"/>
      <c r="B290" s="2"/>
      <c r="C290" s="14">
        <v>4270</v>
      </c>
      <c r="D290" s="13" t="s">
        <v>119</v>
      </c>
      <c r="E290" s="3">
        <v>5455</v>
      </c>
      <c r="F290" s="3">
        <v>5454</v>
      </c>
      <c r="G290" s="3">
        <f t="shared" si="14"/>
        <v>99.98166819431714</v>
      </c>
    </row>
    <row r="291" spans="1:7" ht="12.75">
      <c r="A291" s="1"/>
      <c r="B291" s="2"/>
      <c r="C291" s="14">
        <v>4300</v>
      </c>
      <c r="D291" s="13" t="s">
        <v>115</v>
      </c>
      <c r="E291" s="3">
        <v>22174</v>
      </c>
      <c r="F291" s="3">
        <v>22174</v>
      </c>
      <c r="G291" s="3">
        <f t="shared" si="14"/>
        <v>100</v>
      </c>
    </row>
    <row r="292" spans="1:7" ht="12.75">
      <c r="A292" s="1"/>
      <c r="B292" s="2"/>
      <c r="C292" s="14">
        <v>4410</v>
      </c>
      <c r="D292" s="13" t="s">
        <v>17</v>
      </c>
      <c r="E292" s="3">
        <v>105</v>
      </c>
      <c r="F292" s="3">
        <v>105</v>
      </c>
      <c r="G292" s="3">
        <f t="shared" si="14"/>
        <v>100</v>
      </c>
    </row>
    <row r="293" spans="1:7" ht="12.75">
      <c r="A293" s="1"/>
      <c r="B293" s="2"/>
      <c r="C293" s="14">
        <v>4430</v>
      </c>
      <c r="D293" s="13" t="s">
        <v>12</v>
      </c>
      <c r="E293" s="3">
        <v>99</v>
      </c>
      <c r="F293" s="3">
        <v>99</v>
      </c>
      <c r="G293" s="3">
        <f t="shared" si="14"/>
        <v>100</v>
      </c>
    </row>
    <row r="294" spans="1:7" ht="12.75">
      <c r="A294" s="1"/>
      <c r="B294" s="2"/>
      <c r="C294" s="14">
        <v>4440</v>
      </c>
      <c r="D294" s="13" t="s">
        <v>19</v>
      </c>
      <c r="E294" s="3">
        <v>49049</v>
      </c>
      <c r="F294" s="3">
        <v>49049</v>
      </c>
      <c r="G294" s="3">
        <f t="shared" si="14"/>
        <v>100</v>
      </c>
    </row>
    <row r="295" spans="1:7" s="9" customFormat="1" ht="12.75">
      <c r="A295" s="5"/>
      <c r="B295" s="6" t="s">
        <v>217</v>
      </c>
      <c r="C295" s="15"/>
      <c r="D295" s="16" t="s">
        <v>218</v>
      </c>
      <c r="E295" s="8">
        <f>E296</f>
        <v>138687</v>
      </c>
      <c r="F295" s="8">
        <f>F296</f>
        <v>138687</v>
      </c>
      <c r="G295" s="8">
        <f t="shared" si="14"/>
        <v>100</v>
      </c>
    </row>
    <row r="296" spans="1:7" ht="12.75">
      <c r="A296" s="1"/>
      <c r="B296" s="2"/>
      <c r="C296" s="14">
        <v>3240</v>
      </c>
      <c r="D296" s="13" t="s">
        <v>265</v>
      </c>
      <c r="E296" s="3">
        <v>138687</v>
      </c>
      <c r="F296" s="3">
        <v>138687</v>
      </c>
      <c r="G296" s="3">
        <f t="shared" si="14"/>
        <v>100</v>
      </c>
    </row>
    <row r="297" spans="1:7" s="9" customFormat="1" ht="12.75">
      <c r="A297" s="5"/>
      <c r="B297" s="95" t="s">
        <v>151</v>
      </c>
      <c r="C297" s="15"/>
      <c r="D297" s="10" t="s">
        <v>30</v>
      </c>
      <c r="E297" s="8">
        <f>SUM(E298:E302)</f>
        <v>20615</v>
      </c>
      <c r="F297" s="8">
        <f>SUM(F298:F302)</f>
        <v>20615</v>
      </c>
      <c r="G297" s="8">
        <f t="shared" si="14"/>
        <v>100</v>
      </c>
    </row>
    <row r="298" spans="1:7" ht="12.75">
      <c r="A298" s="1"/>
      <c r="C298" s="14">
        <v>4010</v>
      </c>
      <c r="D298" s="13" t="s">
        <v>6</v>
      </c>
      <c r="E298" s="3">
        <v>15598</v>
      </c>
      <c r="F298" s="3">
        <v>15598</v>
      </c>
      <c r="G298" s="3">
        <f t="shared" si="14"/>
        <v>100</v>
      </c>
    </row>
    <row r="299" spans="1:7" ht="12.75">
      <c r="A299" s="1"/>
      <c r="C299" s="14">
        <v>4040</v>
      </c>
      <c r="D299" s="13" t="s">
        <v>16</v>
      </c>
      <c r="E299" s="3">
        <v>1187</v>
      </c>
      <c r="F299" s="3">
        <v>1186</v>
      </c>
      <c r="G299" s="3">
        <f t="shared" si="14"/>
        <v>99.91575400168492</v>
      </c>
    </row>
    <row r="300" spans="1:7" ht="12.75">
      <c r="A300" s="1"/>
      <c r="C300" s="14">
        <v>4110</v>
      </c>
      <c r="D300" s="13" t="s">
        <v>18</v>
      </c>
      <c r="E300" s="3">
        <v>3021</v>
      </c>
      <c r="F300" s="3">
        <v>3020</v>
      </c>
      <c r="G300" s="3">
        <f t="shared" si="14"/>
        <v>99.96689837802052</v>
      </c>
    </row>
    <row r="301" spans="1:7" ht="12.75">
      <c r="A301" s="1"/>
      <c r="C301" s="14">
        <v>4120</v>
      </c>
      <c r="D301" s="13" t="s">
        <v>7</v>
      </c>
      <c r="E301" s="3">
        <v>409</v>
      </c>
      <c r="F301" s="3">
        <v>411</v>
      </c>
      <c r="G301" s="3">
        <f t="shared" si="14"/>
        <v>100.48899755501222</v>
      </c>
    </row>
    <row r="302" spans="1:7" ht="12.75">
      <c r="A302" s="1"/>
      <c r="C302" s="14">
        <v>4440</v>
      </c>
      <c r="D302" s="13" t="s">
        <v>19</v>
      </c>
      <c r="E302" s="3">
        <v>400</v>
      </c>
      <c r="F302" s="3">
        <v>400</v>
      </c>
      <c r="G302" s="3">
        <f t="shared" si="14"/>
        <v>100</v>
      </c>
    </row>
    <row r="303" spans="1:7" s="9" customFormat="1" ht="12.75">
      <c r="A303" s="5"/>
      <c r="B303" s="95" t="s">
        <v>254</v>
      </c>
      <c r="C303" s="15"/>
      <c r="D303" s="16" t="s">
        <v>253</v>
      </c>
      <c r="E303" s="8">
        <f>E304</f>
        <v>7700</v>
      </c>
      <c r="F303" s="8">
        <f>F304</f>
        <v>6435</v>
      </c>
      <c r="G303" s="8">
        <f t="shared" si="14"/>
        <v>83.57142857142857</v>
      </c>
    </row>
    <row r="304" spans="1:7" ht="12.75">
      <c r="A304" s="1"/>
      <c r="C304" s="14">
        <v>4300</v>
      </c>
      <c r="D304" s="13" t="s">
        <v>115</v>
      </c>
      <c r="E304" s="3">
        <v>7700</v>
      </c>
      <c r="F304" s="3">
        <v>6435</v>
      </c>
      <c r="G304" s="3">
        <f t="shared" si="14"/>
        <v>83.57142857142857</v>
      </c>
    </row>
    <row r="305" spans="1:7" s="9" customFormat="1" ht="12.75">
      <c r="A305" s="5"/>
      <c r="B305" s="95" t="s">
        <v>203</v>
      </c>
      <c r="C305" s="15"/>
      <c r="D305" s="16" t="s">
        <v>10</v>
      </c>
      <c r="E305" s="8">
        <f>E306</f>
        <v>15097</v>
      </c>
      <c r="F305" s="8">
        <f>F306</f>
        <v>15097</v>
      </c>
      <c r="G305" s="8">
        <f t="shared" si="14"/>
        <v>100</v>
      </c>
    </row>
    <row r="306" spans="1:7" ht="12.75">
      <c r="A306" s="1"/>
      <c r="C306" s="14">
        <v>4440</v>
      </c>
      <c r="D306" s="13" t="s">
        <v>19</v>
      </c>
      <c r="E306" s="3">
        <v>15097</v>
      </c>
      <c r="F306" s="3">
        <v>15097</v>
      </c>
      <c r="G306" s="3">
        <f t="shared" si="14"/>
        <v>100</v>
      </c>
    </row>
    <row r="307" spans="1:7" ht="12.75">
      <c r="A307" s="1"/>
      <c r="C307" s="14"/>
      <c r="E307" s="3"/>
      <c r="F307" s="3"/>
      <c r="G307" s="3"/>
    </row>
    <row r="308" spans="1:7" ht="18.75" customHeight="1">
      <c r="A308" s="36" t="s">
        <v>152</v>
      </c>
      <c r="C308" s="14"/>
      <c r="D308" s="78" t="s">
        <v>153</v>
      </c>
      <c r="E308" s="50">
        <f>E309+E315</f>
        <v>54500</v>
      </c>
      <c r="F308" s="50">
        <f>F309+F315</f>
        <v>54487</v>
      </c>
      <c r="G308" s="3">
        <f>F308/E308*100</f>
        <v>99.97614678899083</v>
      </c>
    </row>
    <row r="309" spans="1:7" s="9" customFormat="1" ht="12.75" customHeight="1">
      <c r="A309" s="5"/>
      <c r="B309" s="95" t="s">
        <v>237</v>
      </c>
      <c r="C309" s="15"/>
      <c r="D309" s="10" t="s">
        <v>238</v>
      </c>
      <c r="E309" s="8">
        <f>SUM(E310:E314)</f>
        <v>4500</v>
      </c>
      <c r="F309" s="8">
        <f>SUM(F310:F314)</f>
        <v>4487</v>
      </c>
      <c r="G309" s="8">
        <f>F309/E309*100</f>
        <v>99.71111111111111</v>
      </c>
    </row>
    <row r="310" spans="1:7" ht="12.75" customHeight="1">
      <c r="A310" s="1"/>
      <c r="C310" s="14">
        <v>2710</v>
      </c>
      <c r="D310" s="11" t="s">
        <v>266</v>
      </c>
      <c r="E310" s="3">
        <v>1200</v>
      </c>
      <c r="F310" s="3">
        <v>1200</v>
      </c>
      <c r="G310" s="3">
        <f>F310/E310*100</f>
        <v>100</v>
      </c>
    </row>
    <row r="311" spans="1:7" ht="12.75" customHeight="1">
      <c r="A311" s="1"/>
      <c r="C311" s="14"/>
      <c r="D311" s="11" t="s">
        <v>267</v>
      </c>
      <c r="E311" s="3"/>
      <c r="F311" s="3"/>
      <c r="G311" s="3"/>
    </row>
    <row r="312" spans="1:7" ht="12.75" customHeight="1">
      <c r="A312" s="1"/>
      <c r="C312" s="14"/>
      <c r="D312" s="11" t="s">
        <v>268</v>
      </c>
      <c r="E312" s="3"/>
      <c r="F312" s="3"/>
      <c r="G312" s="3"/>
    </row>
    <row r="313" spans="1:7" ht="12.75" customHeight="1">
      <c r="A313" s="1"/>
      <c r="C313" s="14">
        <v>4210</v>
      </c>
      <c r="D313" s="13" t="s">
        <v>117</v>
      </c>
      <c r="E313" s="3">
        <v>1100</v>
      </c>
      <c r="F313" s="3">
        <v>1087</v>
      </c>
      <c r="G313" s="3">
        <f>F313/E313*100</f>
        <v>98.81818181818181</v>
      </c>
    </row>
    <row r="314" spans="1:7" ht="12.75" customHeight="1">
      <c r="A314" s="1"/>
      <c r="C314" s="14">
        <v>4300</v>
      </c>
      <c r="D314" s="13" t="s">
        <v>115</v>
      </c>
      <c r="E314" s="3">
        <v>2200</v>
      </c>
      <c r="F314" s="3">
        <v>2200</v>
      </c>
      <c r="G314" s="3">
        <f>F314/E314*100</f>
        <v>100</v>
      </c>
    </row>
    <row r="315" spans="1:7" s="9" customFormat="1" ht="12.75">
      <c r="A315" s="5"/>
      <c r="B315" s="95" t="s">
        <v>154</v>
      </c>
      <c r="C315" s="15"/>
      <c r="D315" s="16" t="s">
        <v>32</v>
      </c>
      <c r="E315" s="8">
        <f>E316</f>
        <v>50000</v>
      </c>
      <c r="F315" s="8">
        <f>F316</f>
        <v>50000</v>
      </c>
      <c r="G315" s="8">
        <f>F315/E315*100</f>
        <v>100</v>
      </c>
    </row>
    <row r="316" spans="1:7" ht="12.75">
      <c r="A316" s="1"/>
      <c r="B316" s="95"/>
      <c r="C316" s="96">
        <v>2550</v>
      </c>
      <c r="D316" s="97" t="s">
        <v>155</v>
      </c>
      <c r="E316" s="3">
        <v>50000</v>
      </c>
      <c r="F316" s="3">
        <v>50000</v>
      </c>
      <c r="G316" s="3">
        <f>F316/E316*100</f>
        <v>100</v>
      </c>
    </row>
    <row r="317" spans="1:7" ht="12.75">
      <c r="A317" s="1"/>
      <c r="C317" s="14"/>
      <c r="D317" s="13"/>
      <c r="E317" s="3"/>
      <c r="F317" s="3"/>
      <c r="G317" s="3"/>
    </row>
    <row r="318" spans="1:7" ht="18.75" customHeight="1">
      <c r="A318" s="36" t="s">
        <v>156</v>
      </c>
      <c r="C318" s="14"/>
      <c r="D318" s="78" t="s">
        <v>33</v>
      </c>
      <c r="E318" s="50">
        <f>E319+E322</f>
        <v>31820</v>
      </c>
      <c r="F318" s="50">
        <f>F319+F322</f>
        <v>29627</v>
      </c>
      <c r="G318" s="3">
        <f aca="true" t="shared" si="15" ref="G318:G323">F318/E318*100</f>
        <v>93.10810810810811</v>
      </c>
    </row>
    <row r="319" spans="1:7" ht="12.75">
      <c r="A319" s="1"/>
      <c r="B319" s="95" t="s">
        <v>157</v>
      </c>
      <c r="C319" s="14"/>
      <c r="D319" s="10" t="s">
        <v>165</v>
      </c>
      <c r="E319" s="8">
        <f>SUM(E320:E321)</f>
        <v>31420</v>
      </c>
      <c r="F319" s="8">
        <f>SUM(F320:F321)</f>
        <v>29227</v>
      </c>
      <c r="G319" s="8">
        <f t="shared" si="15"/>
        <v>93.02036919159771</v>
      </c>
    </row>
    <row r="320" spans="1:7" ht="12.75">
      <c r="A320" s="1"/>
      <c r="B320" s="95"/>
      <c r="C320" s="14">
        <v>4210</v>
      </c>
      <c r="D320" s="13" t="s">
        <v>117</v>
      </c>
      <c r="E320" s="3">
        <v>8000</v>
      </c>
      <c r="F320" s="3">
        <v>5827</v>
      </c>
      <c r="G320" s="3">
        <f t="shared" si="15"/>
        <v>72.8375</v>
      </c>
    </row>
    <row r="321" spans="1:7" ht="12.75">
      <c r="A321" s="1"/>
      <c r="B321" s="95"/>
      <c r="C321" s="14">
        <v>4300</v>
      </c>
      <c r="D321" s="13" t="s">
        <v>115</v>
      </c>
      <c r="E321" s="3">
        <v>23420</v>
      </c>
      <c r="F321" s="3">
        <v>23400</v>
      </c>
      <c r="G321" s="3">
        <f t="shared" si="15"/>
        <v>99.91460290350128</v>
      </c>
    </row>
    <row r="322" spans="1:7" s="9" customFormat="1" ht="12.75" customHeight="1">
      <c r="A322" s="5"/>
      <c r="B322" s="95" t="s">
        <v>269</v>
      </c>
      <c r="C322" s="15"/>
      <c r="D322" s="16" t="s">
        <v>10</v>
      </c>
      <c r="E322" s="8">
        <f>E323</f>
        <v>400</v>
      </c>
      <c r="F322" s="8">
        <f>F323</f>
        <v>400</v>
      </c>
      <c r="G322" s="8">
        <f t="shared" si="15"/>
        <v>100</v>
      </c>
    </row>
    <row r="323" spans="1:7" ht="12.75">
      <c r="A323" s="1"/>
      <c r="B323" s="95"/>
      <c r="C323" s="14">
        <v>4210</v>
      </c>
      <c r="D323" s="13" t="s">
        <v>117</v>
      </c>
      <c r="E323" s="3">
        <v>400</v>
      </c>
      <c r="F323" s="3">
        <v>400</v>
      </c>
      <c r="G323" s="3">
        <f t="shared" si="15"/>
        <v>100</v>
      </c>
    </row>
    <row r="324" spans="1:7" ht="13.5" thickBot="1">
      <c r="A324" s="1"/>
      <c r="C324" s="14"/>
      <c r="E324" s="3"/>
      <c r="F324" s="3"/>
      <c r="G324" s="3"/>
    </row>
    <row r="325" spans="1:7" ht="19.5" thickBot="1">
      <c r="A325" s="98"/>
      <c r="B325" s="99"/>
      <c r="C325" s="100"/>
      <c r="D325" s="101" t="s">
        <v>35</v>
      </c>
      <c r="E325" s="102">
        <f>E10+E16+E37+E42+E50+E96+E101+E110+E202+E217+E250+E308+E318</f>
        <v>31458256</v>
      </c>
      <c r="F325" s="102">
        <f>F10+F16+F37+F42+F50+F96+F101+F110+F202+F217+F250+F308+F318</f>
        <v>30997782</v>
      </c>
      <c r="G325" s="103">
        <f>F325/E325*100</f>
        <v>98.53623799106983</v>
      </c>
    </row>
    <row r="326" spans="1:7" ht="18.75">
      <c r="A326" s="2"/>
      <c r="B326" s="2"/>
      <c r="C326" s="30"/>
      <c r="D326" s="120"/>
      <c r="E326" s="90"/>
      <c r="F326" s="90"/>
      <c r="G326" s="16"/>
    </row>
    <row r="327" ht="20.25" customHeight="1">
      <c r="F327" s="68" t="s">
        <v>299</v>
      </c>
    </row>
    <row r="328" spans="1:7" s="69" customFormat="1" ht="15.75">
      <c r="A328" s="71"/>
      <c r="B328" s="71"/>
      <c r="C328" s="119"/>
      <c r="D328" s="123" t="s">
        <v>216</v>
      </c>
      <c r="E328" s="66"/>
      <c r="F328" s="68"/>
      <c r="G328" s="66"/>
    </row>
    <row r="329" spans="1:7" s="69" customFormat="1" ht="15.75">
      <c r="A329" s="71"/>
      <c r="B329" s="71"/>
      <c r="C329" s="119"/>
      <c r="D329" s="123" t="s">
        <v>307</v>
      </c>
      <c r="E329" s="66"/>
      <c r="F329" s="68"/>
      <c r="G329" s="66"/>
    </row>
    <row r="330" spans="4:6" ht="20.25" customHeight="1">
      <c r="D330" s="122"/>
      <c r="F330" s="68"/>
    </row>
    <row r="331" spans="1:7" s="69" customFormat="1" ht="20.25" customHeight="1" thickBot="1">
      <c r="A331" s="104" t="s">
        <v>31</v>
      </c>
      <c r="B331" s="105"/>
      <c r="C331" s="106"/>
      <c r="D331" s="107"/>
      <c r="E331" s="107"/>
      <c r="F331" s="66"/>
      <c r="G331" s="11"/>
    </row>
    <row r="332" spans="1:7" ht="12.75">
      <c r="A332" s="1" t="s">
        <v>0</v>
      </c>
      <c r="B332" s="2" t="s">
        <v>1</v>
      </c>
      <c r="C332" s="14" t="s">
        <v>2</v>
      </c>
      <c r="D332" s="108" t="s">
        <v>3</v>
      </c>
      <c r="E332" s="31" t="s">
        <v>29</v>
      </c>
      <c r="F332" s="32" t="s">
        <v>55</v>
      </c>
      <c r="G332" s="32" t="s">
        <v>56</v>
      </c>
    </row>
    <row r="333" spans="1:7" ht="13.5" thickBot="1">
      <c r="A333" s="33"/>
      <c r="B333" s="26"/>
      <c r="C333" s="85"/>
      <c r="D333" s="28"/>
      <c r="E333" s="34" t="s">
        <v>57</v>
      </c>
      <c r="F333" s="35"/>
      <c r="G333" s="35"/>
    </row>
    <row r="334" spans="1:7" s="43" customFormat="1" ht="18.75">
      <c r="A334" s="36" t="s">
        <v>95</v>
      </c>
      <c r="B334" s="37"/>
      <c r="C334" s="86"/>
      <c r="D334" s="87" t="s">
        <v>96</v>
      </c>
      <c r="E334" s="50">
        <f>E335+E337</f>
        <v>118000</v>
      </c>
      <c r="F334" s="50">
        <f>F335+F337</f>
        <v>118000</v>
      </c>
      <c r="G334" s="3">
        <f aca="true" t="shared" si="16" ref="G334:G345">F334/E334*100</f>
        <v>100</v>
      </c>
    </row>
    <row r="335" spans="1:7" s="9" customFormat="1" ht="12.75" customHeight="1">
      <c r="A335" s="5"/>
      <c r="B335" s="6" t="s">
        <v>204</v>
      </c>
      <c r="C335" s="15"/>
      <c r="D335" s="16" t="s">
        <v>205</v>
      </c>
      <c r="E335" s="8">
        <f>E336</f>
        <v>50000</v>
      </c>
      <c r="F335" s="8">
        <f>F336</f>
        <v>50000</v>
      </c>
      <c r="G335" s="8">
        <f t="shared" si="16"/>
        <v>100</v>
      </c>
    </row>
    <row r="336" spans="1:7" ht="12.75" customHeight="1">
      <c r="A336" s="1"/>
      <c r="B336" s="2"/>
      <c r="C336" s="14">
        <v>4300</v>
      </c>
      <c r="D336" s="13" t="s">
        <v>115</v>
      </c>
      <c r="E336" s="3">
        <v>50000</v>
      </c>
      <c r="F336" s="3">
        <v>50000</v>
      </c>
      <c r="G336" s="3">
        <f t="shared" si="16"/>
        <v>100</v>
      </c>
    </row>
    <row r="337" spans="1:7" s="64" customFormat="1" ht="12.75">
      <c r="A337" s="44"/>
      <c r="B337" s="45" t="s">
        <v>97</v>
      </c>
      <c r="C337" s="88"/>
      <c r="D337" s="89" t="s">
        <v>166</v>
      </c>
      <c r="E337" s="63">
        <f>SUM(E338:E345)</f>
        <v>68000</v>
      </c>
      <c r="F337" s="63">
        <f>SUM(F338:F345)</f>
        <v>68000</v>
      </c>
      <c r="G337" s="8">
        <f t="shared" si="16"/>
        <v>100</v>
      </c>
    </row>
    <row r="338" spans="1:7" ht="12.75">
      <c r="A338" s="1"/>
      <c r="B338" s="2"/>
      <c r="C338" s="14">
        <v>4010</v>
      </c>
      <c r="D338" s="13" t="s">
        <v>6</v>
      </c>
      <c r="E338" s="3">
        <v>27500</v>
      </c>
      <c r="F338" s="3">
        <v>27500</v>
      </c>
      <c r="G338" s="3">
        <f t="shared" si="16"/>
        <v>100</v>
      </c>
    </row>
    <row r="339" spans="1:7" ht="12.75">
      <c r="A339" s="1"/>
      <c r="B339" s="2"/>
      <c r="C339" s="14">
        <v>4020</v>
      </c>
      <c r="D339" s="13" t="s">
        <v>194</v>
      </c>
      <c r="E339" s="3">
        <v>13258</v>
      </c>
      <c r="F339" s="3">
        <v>13258</v>
      </c>
      <c r="G339" s="3">
        <f t="shared" si="16"/>
        <v>100</v>
      </c>
    </row>
    <row r="340" spans="1:7" ht="12.75">
      <c r="A340" s="1"/>
      <c r="B340" s="2"/>
      <c r="C340" s="14">
        <v>4040</v>
      </c>
      <c r="D340" s="13" t="s">
        <v>16</v>
      </c>
      <c r="E340" s="3">
        <v>7065</v>
      </c>
      <c r="F340" s="3">
        <v>7065</v>
      </c>
      <c r="G340" s="3">
        <f t="shared" si="16"/>
        <v>100</v>
      </c>
    </row>
    <row r="341" spans="1:7" ht="12.75">
      <c r="A341" s="1"/>
      <c r="B341" s="2"/>
      <c r="C341" s="14">
        <v>4110</v>
      </c>
      <c r="D341" s="13" t="s">
        <v>18</v>
      </c>
      <c r="E341" s="3">
        <v>8104</v>
      </c>
      <c r="F341" s="3">
        <v>8104</v>
      </c>
      <c r="G341" s="3">
        <f t="shared" si="16"/>
        <v>100</v>
      </c>
    </row>
    <row r="342" spans="1:7" ht="12.75">
      <c r="A342" s="1"/>
      <c r="B342" s="2"/>
      <c r="C342" s="14">
        <v>4120</v>
      </c>
      <c r="D342" s="13" t="s">
        <v>7</v>
      </c>
      <c r="E342" s="3">
        <v>1257</v>
      </c>
      <c r="F342" s="3">
        <v>1257</v>
      </c>
      <c r="G342" s="3">
        <f t="shared" si="16"/>
        <v>100</v>
      </c>
    </row>
    <row r="343" spans="1:7" ht="12.75">
      <c r="A343" s="1"/>
      <c r="B343" s="2"/>
      <c r="C343" s="14">
        <v>4210</v>
      </c>
      <c r="D343" s="13" t="s">
        <v>117</v>
      </c>
      <c r="E343" s="3">
        <v>459</v>
      </c>
      <c r="F343" s="3">
        <v>459</v>
      </c>
      <c r="G343" s="3">
        <f t="shared" si="16"/>
        <v>100</v>
      </c>
    </row>
    <row r="344" spans="1:7" ht="12.75">
      <c r="A344" s="1"/>
      <c r="B344" s="2"/>
      <c r="C344" s="14">
        <v>4300</v>
      </c>
      <c r="D344" s="13" t="s">
        <v>115</v>
      </c>
      <c r="E344" s="3">
        <v>6076</v>
      </c>
      <c r="F344" s="3">
        <v>6076</v>
      </c>
      <c r="G344" s="3">
        <f t="shared" si="16"/>
        <v>100</v>
      </c>
    </row>
    <row r="345" spans="1:7" ht="12.75">
      <c r="A345" s="1"/>
      <c r="B345" s="2"/>
      <c r="C345" s="14">
        <v>4410</v>
      </c>
      <c r="D345" s="13" t="s">
        <v>17</v>
      </c>
      <c r="E345" s="3">
        <v>4281</v>
      </c>
      <c r="F345" s="3">
        <v>4281</v>
      </c>
      <c r="G345" s="3">
        <f t="shared" si="16"/>
        <v>100</v>
      </c>
    </row>
    <row r="346" spans="1:7" ht="12.75">
      <c r="A346" s="1"/>
      <c r="B346" s="2"/>
      <c r="C346" s="14"/>
      <c r="D346" s="13"/>
      <c r="E346" s="3"/>
      <c r="F346" s="3"/>
      <c r="G346" s="3"/>
    </row>
    <row r="347" spans="1:7" s="43" customFormat="1" ht="18.75" customHeight="1">
      <c r="A347" s="36" t="s">
        <v>58</v>
      </c>
      <c r="B347" s="37"/>
      <c r="C347" s="86"/>
      <c r="D347" s="87" t="s">
        <v>9</v>
      </c>
      <c r="E347" s="50">
        <f>E348</f>
        <v>3000</v>
      </c>
      <c r="F347" s="50">
        <f>F348</f>
        <v>3000</v>
      </c>
      <c r="G347" s="3">
        <f>F347/E347*100</f>
        <v>100</v>
      </c>
    </row>
    <row r="348" spans="1:7" s="9" customFormat="1" ht="12.75" customHeight="1">
      <c r="A348" s="5"/>
      <c r="B348" s="6" t="s">
        <v>206</v>
      </c>
      <c r="C348" s="15"/>
      <c r="D348" s="16" t="s">
        <v>207</v>
      </c>
      <c r="E348" s="8">
        <f>E349</f>
        <v>3000</v>
      </c>
      <c r="F348" s="8">
        <f>F349</f>
        <v>3000</v>
      </c>
      <c r="G348" s="8">
        <f>F348/E348*100</f>
        <v>100</v>
      </c>
    </row>
    <row r="349" spans="1:7" ht="12.75" customHeight="1">
      <c r="A349" s="1"/>
      <c r="B349" s="2"/>
      <c r="C349" s="14">
        <v>4300</v>
      </c>
      <c r="D349" s="13" t="s">
        <v>115</v>
      </c>
      <c r="E349" s="3">
        <v>3000</v>
      </c>
      <c r="F349" s="3">
        <v>3000</v>
      </c>
      <c r="G349" s="3">
        <f>F349/E349*100</f>
        <v>100</v>
      </c>
    </row>
    <row r="350" spans="1:7" ht="12.75" customHeight="1">
      <c r="A350" s="1"/>
      <c r="B350" s="2"/>
      <c r="C350" s="14"/>
      <c r="D350" s="13"/>
      <c r="E350" s="3"/>
      <c r="F350" s="3"/>
      <c r="G350" s="3"/>
    </row>
    <row r="351" spans="1:7" s="43" customFormat="1" ht="18.75">
      <c r="A351" s="36" t="s">
        <v>65</v>
      </c>
      <c r="B351" s="37"/>
      <c r="C351" s="86"/>
      <c r="D351" s="87" t="s">
        <v>158</v>
      </c>
      <c r="E351" s="50">
        <f>E352</f>
        <v>40000</v>
      </c>
      <c r="F351" s="50">
        <f>F352</f>
        <v>40000</v>
      </c>
      <c r="G351" s="3">
        <f>F351/E351*100</f>
        <v>100</v>
      </c>
    </row>
    <row r="352" spans="1:7" s="9" customFormat="1" ht="12.75">
      <c r="A352" s="5"/>
      <c r="B352" s="6" t="s">
        <v>66</v>
      </c>
      <c r="C352" s="15"/>
      <c r="D352" s="16" t="s">
        <v>14</v>
      </c>
      <c r="E352" s="8">
        <f>SUM(E353:E354)</f>
        <v>40000</v>
      </c>
      <c r="F352" s="8">
        <f>SUM(F353:F354)</f>
        <v>40000</v>
      </c>
      <c r="G352" s="8">
        <f>F352/E352*100</f>
        <v>100</v>
      </c>
    </row>
    <row r="353" spans="1:7" ht="12.75">
      <c r="A353" s="1"/>
      <c r="B353" s="2"/>
      <c r="C353" s="14">
        <v>4300</v>
      </c>
      <c r="D353" s="13" t="s">
        <v>115</v>
      </c>
      <c r="E353" s="3">
        <v>39964</v>
      </c>
      <c r="F353" s="3">
        <v>39964</v>
      </c>
      <c r="G353" s="3">
        <f>F353/E353*100</f>
        <v>100</v>
      </c>
    </row>
    <row r="354" spans="1:7" ht="12.75">
      <c r="A354" s="1"/>
      <c r="B354" s="2"/>
      <c r="C354" s="14">
        <v>4580</v>
      </c>
      <c r="D354" s="13" t="s">
        <v>160</v>
      </c>
      <c r="E354" s="3">
        <v>36</v>
      </c>
      <c r="F354" s="3">
        <v>36</v>
      </c>
      <c r="G354" s="3">
        <f>F354/E354*100</f>
        <v>100</v>
      </c>
    </row>
    <row r="355" spans="1:7" ht="12.75">
      <c r="A355" s="1"/>
      <c r="B355" s="2"/>
      <c r="C355" s="14"/>
      <c r="D355" s="13"/>
      <c r="E355" s="3"/>
      <c r="F355" s="3"/>
      <c r="G355" s="3"/>
    </row>
    <row r="356" spans="1:7" s="43" customFormat="1" ht="18.75" customHeight="1">
      <c r="A356" s="36" t="s">
        <v>99</v>
      </c>
      <c r="B356" s="37"/>
      <c r="C356" s="86"/>
      <c r="D356" s="87" t="s">
        <v>100</v>
      </c>
      <c r="E356" s="50">
        <f>E357+E362+E364+E366</f>
        <v>315337</v>
      </c>
      <c r="F356" s="50">
        <f>F357+F362+F364+F366</f>
        <v>315337</v>
      </c>
      <c r="G356" s="3">
        <f aca="true" t="shared" si="17" ref="G356:G376">F356/E356*100</f>
        <v>100</v>
      </c>
    </row>
    <row r="357" spans="1:7" s="64" customFormat="1" ht="12.75">
      <c r="A357" s="44"/>
      <c r="B357" s="45" t="s">
        <v>101</v>
      </c>
      <c r="C357" s="88"/>
      <c r="D357" s="89" t="s">
        <v>102</v>
      </c>
      <c r="E357" s="63">
        <f>SUM(E358:E361)</f>
        <v>117000</v>
      </c>
      <c r="F357" s="63">
        <f>SUM(F358:F361)</f>
        <v>117000</v>
      </c>
      <c r="G357" s="8">
        <f t="shared" si="17"/>
        <v>100</v>
      </c>
    </row>
    <row r="358" spans="1:7" ht="12.75">
      <c r="A358" s="1"/>
      <c r="B358" s="2"/>
      <c r="C358" s="14">
        <v>4010</v>
      </c>
      <c r="D358" s="13" t="s">
        <v>6</v>
      </c>
      <c r="E358" s="3">
        <v>91355</v>
      </c>
      <c r="F358" s="3">
        <v>91355</v>
      </c>
      <c r="G358" s="3">
        <f t="shared" si="17"/>
        <v>100</v>
      </c>
    </row>
    <row r="359" spans="1:7" ht="12.75">
      <c r="A359" s="1"/>
      <c r="B359" s="2"/>
      <c r="C359" s="14">
        <v>4040</v>
      </c>
      <c r="D359" s="13" t="s">
        <v>16</v>
      </c>
      <c r="E359" s="3">
        <v>7024</v>
      </c>
      <c r="F359" s="3">
        <v>7024</v>
      </c>
      <c r="G359" s="3">
        <f t="shared" si="17"/>
        <v>100</v>
      </c>
    </row>
    <row r="360" spans="1:7" ht="12.75">
      <c r="A360" s="1"/>
      <c r="B360" s="2"/>
      <c r="C360" s="14">
        <v>4110</v>
      </c>
      <c r="D360" s="13" t="s">
        <v>18</v>
      </c>
      <c r="E360" s="3">
        <v>16318</v>
      </c>
      <c r="F360" s="3">
        <v>16318</v>
      </c>
      <c r="G360" s="3">
        <f t="shared" si="17"/>
        <v>100</v>
      </c>
    </row>
    <row r="361" spans="1:7" ht="12.75">
      <c r="A361" s="1"/>
      <c r="B361" s="2"/>
      <c r="C361" s="14">
        <v>4120</v>
      </c>
      <c r="D361" s="13" t="s">
        <v>7</v>
      </c>
      <c r="E361" s="3">
        <v>2303</v>
      </c>
      <c r="F361" s="3">
        <v>2303</v>
      </c>
      <c r="G361" s="3">
        <f t="shared" si="17"/>
        <v>100</v>
      </c>
    </row>
    <row r="362" spans="1:7" s="9" customFormat="1" ht="12.75">
      <c r="A362" s="5"/>
      <c r="B362" s="6" t="s">
        <v>103</v>
      </c>
      <c r="C362" s="15"/>
      <c r="D362" s="16" t="s">
        <v>5</v>
      </c>
      <c r="E362" s="8">
        <f>E363</f>
        <v>60000</v>
      </c>
      <c r="F362" s="8">
        <f>F363</f>
        <v>60000</v>
      </c>
      <c r="G362" s="8">
        <f t="shared" si="17"/>
        <v>100</v>
      </c>
    </row>
    <row r="363" spans="1:7" ht="12.75">
      <c r="A363" s="1"/>
      <c r="B363" s="2"/>
      <c r="C363" s="14">
        <v>4300</v>
      </c>
      <c r="D363" s="13" t="s">
        <v>115</v>
      </c>
      <c r="E363" s="3">
        <v>60000</v>
      </c>
      <c r="F363" s="3">
        <v>60000</v>
      </c>
      <c r="G363" s="3">
        <f t="shared" si="17"/>
        <v>100</v>
      </c>
    </row>
    <row r="364" spans="1:7" s="9" customFormat="1" ht="12.75">
      <c r="A364" s="5"/>
      <c r="B364" s="6" t="s">
        <v>104</v>
      </c>
      <c r="C364" s="15"/>
      <c r="D364" s="16" t="s">
        <v>36</v>
      </c>
      <c r="E364" s="8">
        <f>SUM(E365:E365)</f>
        <v>31000</v>
      </c>
      <c r="F364" s="8">
        <f>SUM(F365:F365)</f>
        <v>31000</v>
      </c>
      <c r="G364" s="8">
        <f t="shared" si="17"/>
        <v>100</v>
      </c>
    </row>
    <row r="365" spans="1:7" ht="12.75">
      <c r="A365" s="1"/>
      <c r="B365" s="2"/>
      <c r="C365" s="14">
        <v>4300</v>
      </c>
      <c r="D365" s="13" t="s">
        <v>115</v>
      </c>
      <c r="E365" s="3">
        <v>31000</v>
      </c>
      <c r="F365" s="3">
        <v>31000</v>
      </c>
      <c r="G365" s="3">
        <f t="shared" si="17"/>
        <v>100</v>
      </c>
    </row>
    <row r="366" spans="1:7" s="9" customFormat="1" ht="12.75">
      <c r="A366" s="5"/>
      <c r="B366" s="6" t="s">
        <v>105</v>
      </c>
      <c r="C366" s="15"/>
      <c r="D366" s="16" t="s">
        <v>106</v>
      </c>
      <c r="E366" s="8">
        <f>SUM(E367:E376)</f>
        <v>107337</v>
      </c>
      <c r="F366" s="8">
        <f>SUM(F367:F376)</f>
        <v>107337</v>
      </c>
      <c r="G366" s="8">
        <f t="shared" si="17"/>
        <v>100</v>
      </c>
    </row>
    <row r="367" spans="1:7" ht="12.75">
      <c r="A367" s="1"/>
      <c r="B367" s="2"/>
      <c r="C367" s="14">
        <v>4010</v>
      </c>
      <c r="D367" s="13" t="s">
        <v>6</v>
      </c>
      <c r="E367" s="3">
        <v>46276</v>
      </c>
      <c r="F367" s="3">
        <v>46275</v>
      </c>
      <c r="G367" s="3">
        <f t="shared" si="17"/>
        <v>99.99783905264069</v>
      </c>
    </row>
    <row r="368" spans="1:7" ht="12.75">
      <c r="A368" s="1"/>
      <c r="B368" s="2"/>
      <c r="C368" s="14">
        <v>4020</v>
      </c>
      <c r="D368" s="13" t="s">
        <v>194</v>
      </c>
      <c r="E368" s="3">
        <v>9046</v>
      </c>
      <c r="F368" s="3">
        <v>9046</v>
      </c>
      <c r="G368" s="3">
        <f t="shared" si="17"/>
        <v>100</v>
      </c>
    </row>
    <row r="369" spans="1:7" ht="12.75">
      <c r="A369" s="1"/>
      <c r="B369" s="2"/>
      <c r="C369" s="14">
        <v>4040</v>
      </c>
      <c r="D369" s="13" t="s">
        <v>16</v>
      </c>
      <c r="E369" s="3">
        <v>3458</v>
      </c>
      <c r="F369" s="3">
        <v>3458</v>
      </c>
      <c r="G369" s="3">
        <f t="shared" si="17"/>
        <v>100</v>
      </c>
    </row>
    <row r="370" spans="1:7" ht="12.75">
      <c r="A370" s="1"/>
      <c r="B370" s="2"/>
      <c r="C370" s="14">
        <v>4110</v>
      </c>
      <c r="D370" s="13" t="s">
        <v>18</v>
      </c>
      <c r="E370" s="3">
        <v>10700</v>
      </c>
      <c r="F370" s="3">
        <v>10700</v>
      </c>
      <c r="G370" s="3">
        <f t="shared" si="17"/>
        <v>100</v>
      </c>
    </row>
    <row r="371" spans="1:7" ht="12.75">
      <c r="A371" s="1"/>
      <c r="B371" s="2"/>
      <c r="C371" s="14">
        <v>4120</v>
      </c>
      <c r="D371" s="13" t="s">
        <v>7</v>
      </c>
      <c r="E371" s="3">
        <v>1443</v>
      </c>
      <c r="F371" s="3">
        <v>1441</v>
      </c>
      <c r="G371" s="3">
        <f t="shared" si="17"/>
        <v>99.86139986139986</v>
      </c>
    </row>
    <row r="372" spans="1:7" ht="12.75">
      <c r="A372" s="1"/>
      <c r="B372" s="2"/>
      <c r="C372" s="14">
        <v>4210</v>
      </c>
      <c r="D372" s="13" t="s">
        <v>117</v>
      </c>
      <c r="E372" s="3">
        <v>9383</v>
      </c>
      <c r="F372" s="3">
        <v>9383</v>
      </c>
      <c r="G372" s="3">
        <f t="shared" si="17"/>
        <v>100</v>
      </c>
    </row>
    <row r="373" spans="1:7" ht="12.75">
      <c r="A373" s="1"/>
      <c r="B373" s="2"/>
      <c r="C373" s="14">
        <v>4300</v>
      </c>
      <c r="D373" s="13" t="s">
        <v>115</v>
      </c>
      <c r="E373" s="3">
        <v>10918</v>
      </c>
      <c r="F373" s="3">
        <v>10921</v>
      </c>
      <c r="G373" s="3">
        <f t="shared" si="17"/>
        <v>100.02747755999269</v>
      </c>
    </row>
    <row r="374" spans="1:7" ht="12.75">
      <c r="A374" s="1"/>
      <c r="B374" s="2"/>
      <c r="C374" s="14">
        <v>4410</v>
      </c>
      <c r="D374" s="13" t="s">
        <v>17</v>
      </c>
      <c r="E374" s="3">
        <v>7010</v>
      </c>
      <c r="F374" s="3">
        <v>7010</v>
      </c>
      <c r="G374" s="3">
        <f t="shared" si="17"/>
        <v>100</v>
      </c>
    </row>
    <row r="375" spans="1:7" ht="12.75">
      <c r="A375" s="1"/>
      <c r="B375" s="2"/>
      <c r="C375" s="14">
        <v>4440</v>
      </c>
      <c r="D375" s="13" t="s">
        <v>8</v>
      </c>
      <c r="E375" s="3">
        <v>1353</v>
      </c>
      <c r="F375" s="3">
        <v>1353</v>
      </c>
      <c r="G375" s="3">
        <f t="shared" si="17"/>
        <v>100</v>
      </c>
    </row>
    <row r="376" spans="1:7" ht="12.75">
      <c r="A376" s="1"/>
      <c r="B376" s="2"/>
      <c r="C376" s="14">
        <v>6060</v>
      </c>
      <c r="D376" s="13" t="s">
        <v>125</v>
      </c>
      <c r="E376" s="3">
        <v>7750</v>
      </c>
      <c r="F376" s="3">
        <v>7750</v>
      </c>
      <c r="G376" s="3">
        <f t="shared" si="17"/>
        <v>100</v>
      </c>
    </row>
    <row r="377" spans="1:7" ht="12.75">
      <c r="A377" s="1"/>
      <c r="B377" s="2"/>
      <c r="C377" s="14"/>
      <c r="D377" s="13"/>
      <c r="E377" s="3"/>
      <c r="F377" s="3"/>
      <c r="G377" s="3"/>
    </row>
    <row r="378" spans="1:7" s="43" customFormat="1" ht="18.75">
      <c r="A378" s="36" t="s">
        <v>69</v>
      </c>
      <c r="B378" s="37"/>
      <c r="C378" s="86"/>
      <c r="D378" s="87" t="s">
        <v>70</v>
      </c>
      <c r="E378" s="50">
        <f>E379+E384</f>
        <v>202518</v>
      </c>
      <c r="F378" s="50">
        <f>F379+F384</f>
        <v>202518</v>
      </c>
      <c r="G378" s="3">
        <f aca="true" t="shared" si="18" ref="G378:G388">F378/E378*100</f>
        <v>100</v>
      </c>
    </row>
    <row r="379" spans="1:7" s="9" customFormat="1" ht="12.75">
      <c r="A379" s="5"/>
      <c r="B379" s="6" t="s">
        <v>71</v>
      </c>
      <c r="C379" s="15"/>
      <c r="D379" s="16" t="s">
        <v>27</v>
      </c>
      <c r="E379" s="8">
        <f>SUM(E380:E383)</f>
        <v>180000</v>
      </c>
      <c r="F379" s="8">
        <f>SUM(F380:F383)</f>
        <v>180000</v>
      </c>
      <c r="G379" s="8">
        <f t="shared" si="18"/>
        <v>100</v>
      </c>
    </row>
    <row r="380" spans="1:7" ht="12.75">
      <c r="A380" s="1"/>
      <c r="B380" s="2"/>
      <c r="C380" s="14">
        <v>4010</v>
      </c>
      <c r="D380" s="13" t="s">
        <v>6</v>
      </c>
      <c r="E380" s="3">
        <v>134029</v>
      </c>
      <c r="F380" s="3">
        <v>134029</v>
      </c>
      <c r="G380" s="3">
        <f t="shared" si="18"/>
        <v>100</v>
      </c>
    </row>
    <row r="381" spans="1:7" ht="12.75">
      <c r="A381" s="1"/>
      <c r="B381" s="2"/>
      <c r="C381" s="14">
        <v>4040</v>
      </c>
      <c r="D381" s="13" t="s">
        <v>16</v>
      </c>
      <c r="E381" s="3">
        <v>15572</v>
      </c>
      <c r="F381" s="3">
        <v>15572</v>
      </c>
      <c r="G381" s="3">
        <f t="shared" si="18"/>
        <v>100</v>
      </c>
    </row>
    <row r="382" spans="1:7" ht="12.75">
      <c r="A382" s="1"/>
      <c r="B382" s="2"/>
      <c r="C382" s="14">
        <v>4110</v>
      </c>
      <c r="D382" s="13" t="s">
        <v>18</v>
      </c>
      <c r="E382" s="3">
        <v>26749</v>
      </c>
      <c r="F382" s="3">
        <v>26749</v>
      </c>
      <c r="G382" s="3">
        <f t="shared" si="18"/>
        <v>100</v>
      </c>
    </row>
    <row r="383" spans="1:7" ht="12.75">
      <c r="A383" s="1"/>
      <c r="B383" s="2"/>
      <c r="C383" s="14">
        <v>4120</v>
      </c>
      <c r="D383" s="13" t="s">
        <v>7</v>
      </c>
      <c r="E383" s="3">
        <v>3650</v>
      </c>
      <c r="F383" s="3">
        <v>3650</v>
      </c>
      <c r="G383" s="3">
        <f t="shared" si="18"/>
        <v>100</v>
      </c>
    </row>
    <row r="384" spans="1:7" s="9" customFormat="1" ht="12.75">
      <c r="A384" s="5"/>
      <c r="B384" s="6" t="s">
        <v>107</v>
      </c>
      <c r="C384" s="15"/>
      <c r="D384" s="16" t="s">
        <v>28</v>
      </c>
      <c r="E384" s="8">
        <f>SUM(E385:E388)</f>
        <v>22518</v>
      </c>
      <c r="F384" s="8">
        <f>SUM(F385:F388)</f>
        <v>22518</v>
      </c>
      <c r="G384" s="8">
        <f t="shared" si="18"/>
        <v>100</v>
      </c>
    </row>
    <row r="385" spans="1:7" ht="12.75">
      <c r="A385" s="1"/>
      <c r="B385" s="2"/>
      <c r="C385" s="14">
        <v>4010</v>
      </c>
      <c r="D385" s="13" t="s">
        <v>6</v>
      </c>
      <c r="E385" s="3">
        <v>12946</v>
      </c>
      <c r="F385" s="3">
        <v>12946</v>
      </c>
      <c r="G385" s="3">
        <f t="shared" si="18"/>
        <v>100</v>
      </c>
    </row>
    <row r="386" spans="1:7" ht="12.75">
      <c r="A386" s="1"/>
      <c r="B386" s="2"/>
      <c r="C386" s="14">
        <v>4110</v>
      </c>
      <c r="D386" s="13" t="s">
        <v>18</v>
      </c>
      <c r="E386" s="3">
        <v>2231</v>
      </c>
      <c r="F386" s="3">
        <v>2231</v>
      </c>
      <c r="G386" s="3">
        <f t="shared" si="18"/>
        <v>100</v>
      </c>
    </row>
    <row r="387" spans="1:7" ht="12.75">
      <c r="A387" s="1"/>
      <c r="B387" s="2"/>
      <c r="C387" s="14">
        <v>4120</v>
      </c>
      <c r="D387" s="13" t="s">
        <v>7</v>
      </c>
      <c r="E387" s="3">
        <v>317</v>
      </c>
      <c r="F387" s="3">
        <v>317</v>
      </c>
      <c r="G387" s="3">
        <f t="shared" si="18"/>
        <v>100</v>
      </c>
    </row>
    <row r="388" spans="1:7" ht="12.75">
      <c r="A388" s="1"/>
      <c r="B388" s="2"/>
      <c r="C388" s="14">
        <v>4300</v>
      </c>
      <c r="D388" s="13" t="s">
        <v>115</v>
      </c>
      <c r="E388" s="3">
        <v>7024</v>
      </c>
      <c r="F388" s="3">
        <v>7024</v>
      </c>
      <c r="G388" s="3">
        <f t="shared" si="18"/>
        <v>100</v>
      </c>
    </row>
    <row r="389" spans="1:7" ht="12.75" customHeight="1">
      <c r="A389" s="1"/>
      <c r="B389" s="2"/>
      <c r="C389" s="14"/>
      <c r="D389" s="13"/>
      <c r="E389" s="3"/>
      <c r="F389" s="3"/>
      <c r="G389" s="3"/>
    </row>
    <row r="390" spans="1:7" s="43" customFormat="1" ht="18.75" customHeight="1">
      <c r="A390" s="36" t="s">
        <v>108</v>
      </c>
      <c r="B390" s="37"/>
      <c r="C390" s="86"/>
      <c r="D390" s="87" t="s">
        <v>243</v>
      </c>
      <c r="E390" s="91">
        <f>E391+E414</f>
        <v>2975227</v>
      </c>
      <c r="F390" s="50">
        <f>F391+F414</f>
        <v>2975227</v>
      </c>
      <c r="G390" s="3">
        <f aca="true" t="shared" si="19" ref="G390:G416">F390/E390*100</f>
        <v>100</v>
      </c>
    </row>
    <row r="391" spans="1:7" s="9" customFormat="1" ht="12.75">
      <c r="A391" s="5"/>
      <c r="B391" s="6" t="s">
        <v>109</v>
      </c>
      <c r="C391" s="15"/>
      <c r="D391" s="16" t="s">
        <v>159</v>
      </c>
      <c r="E391" s="8">
        <f>SUM(E392:E413)</f>
        <v>2970000</v>
      </c>
      <c r="F391" s="8">
        <f>SUM(F392:F413)</f>
        <v>2970000</v>
      </c>
      <c r="G391" s="8">
        <f t="shared" si="19"/>
        <v>100</v>
      </c>
    </row>
    <row r="392" spans="1:7" ht="12.75">
      <c r="A392" s="1"/>
      <c r="B392" s="2"/>
      <c r="C392" s="14">
        <v>3020</v>
      </c>
      <c r="D392" s="13" t="s">
        <v>188</v>
      </c>
      <c r="E392" s="3">
        <v>301149</v>
      </c>
      <c r="F392" s="3">
        <v>301149</v>
      </c>
      <c r="G392" s="3">
        <f t="shared" si="19"/>
        <v>100</v>
      </c>
    </row>
    <row r="393" spans="1:7" ht="12.75">
      <c r="A393" s="1"/>
      <c r="B393" s="2"/>
      <c r="C393" s="14">
        <v>3030</v>
      </c>
      <c r="D393" s="13" t="s">
        <v>20</v>
      </c>
      <c r="E393" s="3">
        <v>50</v>
      </c>
      <c r="F393" s="3">
        <v>50</v>
      </c>
      <c r="G393" s="3">
        <f t="shared" si="19"/>
        <v>100</v>
      </c>
    </row>
    <row r="394" spans="1:7" ht="12.75">
      <c r="A394" s="1"/>
      <c r="B394" s="2"/>
      <c r="C394" s="14">
        <v>4020</v>
      </c>
      <c r="D394" s="13" t="s">
        <v>194</v>
      </c>
      <c r="E394" s="3">
        <v>18658</v>
      </c>
      <c r="F394" s="3">
        <v>18658</v>
      </c>
      <c r="G394" s="3">
        <f t="shared" si="19"/>
        <v>100</v>
      </c>
    </row>
    <row r="395" spans="1:7" ht="12.75">
      <c r="A395" s="1"/>
      <c r="B395" s="2"/>
      <c r="C395" s="14">
        <v>4040</v>
      </c>
      <c r="D395" s="13" t="s">
        <v>16</v>
      </c>
      <c r="E395" s="3">
        <v>1027</v>
      </c>
      <c r="F395" s="3">
        <v>1027</v>
      </c>
      <c r="G395" s="3">
        <f t="shared" si="19"/>
        <v>100</v>
      </c>
    </row>
    <row r="396" spans="1:7" ht="12.75">
      <c r="A396" s="1"/>
      <c r="B396" s="2"/>
      <c r="C396" s="14">
        <v>4050</v>
      </c>
      <c r="D396" s="13" t="s">
        <v>195</v>
      </c>
      <c r="E396" s="3">
        <v>1994960</v>
      </c>
      <c r="F396" s="3">
        <v>1994960</v>
      </c>
      <c r="G396" s="3">
        <f t="shared" si="19"/>
        <v>100</v>
      </c>
    </row>
    <row r="397" spans="1:7" ht="12.75">
      <c r="A397" s="1"/>
      <c r="B397" s="2"/>
      <c r="C397" s="14">
        <v>4060</v>
      </c>
      <c r="D397" s="13" t="s">
        <v>196</v>
      </c>
      <c r="E397" s="3">
        <v>29968</v>
      </c>
      <c r="F397" s="3">
        <v>29968</v>
      </c>
      <c r="G397" s="3">
        <f t="shared" si="19"/>
        <v>100</v>
      </c>
    </row>
    <row r="398" spans="1:7" ht="12.75">
      <c r="A398" s="1"/>
      <c r="B398" s="2"/>
      <c r="C398" s="14">
        <v>4070</v>
      </c>
      <c r="D398" s="13" t="s">
        <v>197</v>
      </c>
      <c r="E398" s="3">
        <v>156151</v>
      </c>
      <c r="F398" s="3">
        <v>156151</v>
      </c>
      <c r="G398" s="3">
        <f t="shared" si="19"/>
        <v>100</v>
      </c>
    </row>
    <row r="399" spans="1:7" ht="12.75">
      <c r="A399" s="1"/>
      <c r="B399" s="2"/>
      <c r="C399" s="14">
        <v>4110</v>
      </c>
      <c r="D399" s="13" t="s">
        <v>18</v>
      </c>
      <c r="E399" s="3">
        <v>44104</v>
      </c>
      <c r="F399" s="3">
        <v>44104</v>
      </c>
      <c r="G399" s="3">
        <f t="shared" si="19"/>
        <v>100</v>
      </c>
    </row>
    <row r="400" spans="1:7" ht="12.75">
      <c r="A400" s="1"/>
      <c r="B400" s="2"/>
      <c r="C400" s="14">
        <v>4120</v>
      </c>
      <c r="D400" s="13" t="s">
        <v>7</v>
      </c>
      <c r="E400" s="3">
        <v>6757</v>
      </c>
      <c r="F400" s="3">
        <v>6757</v>
      </c>
      <c r="G400" s="3">
        <f t="shared" si="19"/>
        <v>100</v>
      </c>
    </row>
    <row r="401" spans="1:7" ht="12.75">
      <c r="A401" s="1"/>
      <c r="B401" s="2"/>
      <c r="C401" s="14">
        <v>4210</v>
      </c>
      <c r="D401" s="13" t="s">
        <v>117</v>
      </c>
      <c r="E401" s="3">
        <v>194452</v>
      </c>
      <c r="F401" s="3">
        <v>194452</v>
      </c>
      <c r="G401" s="3">
        <f t="shared" si="19"/>
        <v>100</v>
      </c>
    </row>
    <row r="402" spans="1:7" ht="12.75">
      <c r="A402" s="1"/>
      <c r="B402" s="2"/>
      <c r="C402" s="14">
        <v>4220</v>
      </c>
      <c r="D402" s="13" t="s">
        <v>147</v>
      </c>
      <c r="E402" s="3">
        <v>1940</v>
      </c>
      <c r="F402" s="3">
        <v>1940</v>
      </c>
      <c r="G402" s="3">
        <f t="shared" si="19"/>
        <v>100</v>
      </c>
    </row>
    <row r="403" spans="1:7" ht="12.75">
      <c r="A403" s="1"/>
      <c r="B403" s="2"/>
      <c r="C403" s="14">
        <v>4230</v>
      </c>
      <c r="D403" s="13" t="s">
        <v>139</v>
      </c>
      <c r="E403" s="3">
        <v>668</v>
      </c>
      <c r="F403" s="3">
        <v>668</v>
      </c>
      <c r="G403" s="3">
        <f t="shared" si="19"/>
        <v>100</v>
      </c>
    </row>
    <row r="404" spans="1:7" ht="12.75">
      <c r="A404" s="1"/>
      <c r="B404" s="2"/>
      <c r="C404" s="14">
        <v>4250</v>
      </c>
      <c r="D404" s="13" t="s">
        <v>200</v>
      </c>
      <c r="E404" s="3">
        <v>45094</v>
      </c>
      <c r="F404" s="3">
        <v>45094</v>
      </c>
      <c r="G404" s="3">
        <f t="shared" si="19"/>
        <v>100</v>
      </c>
    </row>
    <row r="405" spans="1:7" ht="12.75">
      <c r="A405" s="1"/>
      <c r="B405" s="2"/>
      <c r="C405" s="14">
        <v>4260</v>
      </c>
      <c r="D405" s="13" t="s">
        <v>118</v>
      </c>
      <c r="E405" s="3">
        <v>44311</v>
      </c>
      <c r="F405" s="3">
        <v>44311</v>
      </c>
      <c r="G405" s="3">
        <f t="shared" si="19"/>
        <v>100</v>
      </c>
    </row>
    <row r="406" spans="1:7" ht="12.75">
      <c r="A406" s="1"/>
      <c r="B406" s="2"/>
      <c r="C406" s="14">
        <v>4270</v>
      </c>
      <c r="D406" s="13" t="s">
        <v>119</v>
      </c>
      <c r="E406" s="3">
        <v>25583</v>
      </c>
      <c r="F406" s="3">
        <v>25583</v>
      </c>
      <c r="G406" s="3">
        <f t="shared" si="19"/>
        <v>100</v>
      </c>
    </row>
    <row r="407" spans="1:7" ht="12.75">
      <c r="A407" s="1"/>
      <c r="B407" s="2"/>
      <c r="C407" s="14">
        <v>4300</v>
      </c>
      <c r="D407" s="13" t="s">
        <v>115</v>
      </c>
      <c r="E407" s="3">
        <v>79491</v>
      </c>
      <c r="F407" s="3">
        <v>79491</v>
      </c>
      <c r="G407" s="3">
        <f t="shared" si="19"/>
        <v>100</v>
      </c>
    </row>
    <row r="408" spans="1:7" ht="12.75">
      <c r="A408" s="1"/>
      <c r="B408" s="2"/>
      <c r="C408" s="14">
        <v>4410</v>
      </c>
      <c r="D408" s="13" t="s">
        <v>17</v>
      </c>
      <c r="E408" s="3">
        <v>3726</v>
      </c>
      <c r="F408" s="3">
        <v>3726</v>
      </c>
      <c r="G408" s="3">
        <f t="shared" si="19"/>
        <v>100</v>
      </c>
    </row>
    <row r="409" spans="1:7" ht="12.75">
      <c r="A409" s="1"/>
      <c r="B409" s="2"/>
      <c r="C409" s="14">
        <v>4420</v>
      </c>
      <c r="D409" s="13" t="s">
        <v>22</v>
      </c>
      <c r="E409" s="3">
        <v>256</v>
      </c>
      <c r="F409" s="3">
        <v>256</v>
      </c>
      <c r="G409" s="3">
        <f t="shared" si="19"/>
        <v>100</v>
      </c>
    </row>
    <row r="410" spans="1:7" ht="12.75">
      <c r="A410" s="1"/>
      <c r="B410" s="2"/>
      <c r="C410" s="14">
        <v>4430</v>
      </c>
      <c r="D410" s="13" t="s">
        <v>12</v>
      </c>
      <c r="E410" s="3">
        <v>7188</v>
      </c>
      <c r="F410" s="3">
        <v>7188</v>
      </c>
      <c r="G410" s="3">
        <f t="shared" si="19"/>
        <v>100</v>
      </c>
    </row>
    <row r="411" spans="1:7" ht="12.75">
      <c r="A411" s="1"/>
      <c r="B411" s="2"/>
      <c r="C411" s="14">
        <v>4440</v>
      </c>
      <c r="D411" s="13" t="s">
        <v>19</v>
      </c>
      <c r="E411" s="3">
        <v>677</v>
      </c>
      <c r="F411" s="3">
        <v>677</v>
      </c>
      <c r="G411" s="3">
        <f t="shared" si="19"/>
        <v>100</v>
      </c>
    </row>
    <row r="412" spans="1:7" ht="12.75">
      <c r="A412" s="1"/>
      <c r="B412" s="2"/>
      <c r="C412" s="14">
        <v>4500</v>
      </c>
      <c r="D412" s="13" t="s">
        <v>201</v>
      </c>
      <c r="E412" s="3">
        <v>13560</v>
      </c>
      <c r="F412" s="3">
        <v>13560</v>
      </c>
      <c r="G412" s="3">
        <f t="shared" si="19"/>
        <v>100</v>
      </c>
    </row>
    <row r="413" spans="1:7" ht="12.75">
      <c r="A413" s="1"/>
      <c r="B413" s="2"/>
      <c r="C413" s="14">
        <v>4510</v>
      </c>
      <c r="D413" s="13" t="s">
        <v>199</v>
      </c>
      <c r="E413" s="3">
        <v>230</v>
      </c>
      <c r="F413" s="3">
        <v>230</v>
      </c>
      <c r="G413" s="3">
        <f t="shared" si="19"/>
        <v>100</v>
      </c>
    </row>
    <row r="414" spans="1:7" s="9" customFormat="1" ht="12.75">
      <c r="A414" s="5"/>
      <c r="B414" s="6" t="s">
        <v>245</v>
      </c>
      <c r="C414" s="15"/>
      <c r="D414" s="16" t="s">
        <v>246</v>
      </c>
      <c r="E414" s="8">
        <f>SUM(E415:E416)</f>
        <v>5227</v>
      </c>
      <c r="F414" s="8">
        <f>SUM(F415:F416)</f>
        <v>5227</v>
      </c>
      <c r="G414" s="8">
        <f t="shared" si="19"/>
        <v>100</v>
      </c>
    </row>
    <row r="415" spans="1:7" ht="12.75">
      <c r="A415" s="1"/>
      <c r="B415" s="2"/>
      <c r="C415" s="14">
        <v>4210</v>
      </c>
      <c r="D415" s="13" t="s">
        <v>117</v>
      </c>
      <c r="E415" s="3">
        <v>3252</v>
      </c>
      <c r="F415" s="3">
        <v>3252</v>
      </c>
      <c r="G415" s="3">
        <f t="shared" si="19"/>
        <v>100</v>
      </c>
    </row>
    <row r="416" spans="1:7" ht="12.75">
      <c r="A416" s="1"/>
      <c r="B416" s="2"/>
      <c r="C416" s="14">
        <v>4300</v>
      </c>
      <c r="D416" s="13" t="s">
        <v>115</v>
      </c>
      <c r="E416" s="3">
        <v>1975</v>
      </c>
      <c r="F416" s="3">
        <v>1975</v>
      </c>
      <c r="G416" s="3">
        <f t="shared" si="19"/>
        <v>100</v>
      </c>
    </row>
    <row r="417" spans="1:7" ht="12.75">
      <c r="A417" s="1"/>
      <c r="B417" s="2"/>
      <c r="C417" s="14"/>
      <c r="D417" s="13"/>
      <c r="E417" s="3"/>
      <c r="F417" s="3"/>
      <c r="G417" s="3"/>
    </row>
    <row r="418" spans="1:7" s="43" customFormat="1" ht="18.75">
      <c r="A418" s="36" t="s">
        <v>110</v>
      </c>
      <c r="B418" s="37"/>
      <c r="C418" s="86"/>
      <c r="D418" s="87" t="s">
        <v>24</v>
      </c>
      <c r="E418" s="50">
        <f>E419</f>
        <v>815300</v>
      </c>
      <c r="F418" s="50">
        <f>F419</f>
        <v>815300</v>
      </c>
      <c r="G418" s="3">
        <f>F418/E418*100</f>
        <v>100</v>
      </c>
    </row>
    <row r="419" spans="1:7" s="9" customFormat="1" ht="12.75">
      <c r="A419" s="5"/>
      <c r="B419" s="6" t="s">
        <v>111</v>
      </c>
      <c r="C419" s="15"/>
      <c r="D419" s="16" t="s">
        <v>236</v>
      </c>
      <c r="E419" s="8">
        <f>SUM(E421:E423)</f>
        <v>815300</v>
      </c>
      <c r="F419" s="8">
        <f>SUM(F421:F423)</f>
        <v>815300</v>
      </c>
      <c r="G419" s="8">
        <f>F419/E419*100</f>
        <v>100</v>
      </c>
    </row>
    <row r="420" spans="1:7" ht="12.75">
      <c r="A420" s="1"/>
      <c r="B420" s="2"/>
      <c r="C420" s="14"/>
      <c r="D420" s="16" t="s">
        <v>53</v>
      </c>
      <c r="E420" s="3"/>
      <c r="F420" s="3"/>
      <c r="G420" s="3"/>
    </row>
    <row r="421" spans="1:7" ht="12.75">
      <c r="A421" s="1"/>
      <c r="B421" s="2"/>
      <c r="C421" s="14">
        <v>4130</v>
      </c>
      <c r="D421" s="13" t="s">
        <v>255</v>
      </c>
      <c r="E421" s="3">
        <v>764144</v>
      </c>
      <c r="F421" s="3">
        <v>764144</v>
      </c>
      <c r="G421" s="3">
        <f>F421/E421*100</f>
        <v>100</v>
      </c>
    </row>
    <row r="422" spans="1:7" ht="12.75">
      <c r="A422" s="1"/>
      <c r="B422" s="2"/>
      <c r="C422" s="14">
        <v>4130</v>
      </c>
      <c r="D422" s="13" t="s">
        <v>256</v>
      </c>
      <c r="E422" s="3">
        <v>4446</v>
      </c>
      <c r="F422" s="3">
        <v>4446</v>
      </c>
      <c r="G422" s="3">
        <f>F422/E422*100</f>
        <v>100</v>
      </c>
    </row>
    <row r="423" spans="1:7" ht="12.75">
      <c r="A423" s="1"/>
      <c r="B423" s="2"/>
      <c r="C423" s="14">
        <v>4580</v>
      </c>
      <c r="D423" s="13" t="s">
        <v>296</v>
      </c>
      <c r="E423" s="3">
        <v>46710</v>
      </c>
      <c r="F423" s="3">
        <v>46710</v>
      </c>
      <c r="G423" s="3">
        <f>F423/E423*100</f>
        <v>100</v>
      </c>
    </row>
    <row r="424" spans="1:7" ht="12.75">
      <c r="A424" s="1"/>
      <c r="B424" s="2"/>
      <c r="C424" s="14"/>
      <c r="D424" s="13"/>
      <c r="E424" s="3"/>
      <c r="F424" s="3"/>
      <c r="G424" s="3"/>
    </row>
    <row r="425" spans="1:7" s="43" customFormat="1" ht="18.75">
      <c r="A425" s="36" t="s">
        <v>87</v>
      </c>
      <c r="B425" s="37"/>
      <c r="C425" s="86"/>
      <c r="D425" s="87" t="s">
        <v>25</v>
      </c>
      <c r="E425" s="50">
        <f>E426+E428+E442+E433+E455</f>
        <v>1060030</v>
      </c>
      <c r="F425" s="50">
        <f>F426+F428+F442+F433+F455</f>
        <v>1060030</v>
      </c>
      <c r="G425" s="3">
        <f aca="true" t="shared" si="20" ref="G425:G434">F425/E425*100</f>
        <v>100</v>
      </c>
    </row>
    <row r="426" spans="1:7" s="9" customFormat="1" ht="12.75">
      <c r="A426" s="5"/>
      <c r="B426" s="6" t="s">
        <v>112</v>
      </c>
      <c r="C426" s="15"/>
      <c r="D426" s="16" t="s">
        <v>37</v>
      </c>
      <c r="E426" s="8">
        <f>E427</f>
        <v>21459</v>
      </c>
      <c r="F426" s="8">
        <f>F427</f>
        <v>21459</v>
      </c>
      <c r="G426" s="8">
        <f t="shared" si="20"/>
        <v>100</v>
      </c>
    </row>
    <row r="427" spans="1:7" ht="12.75">
      <c r="A427" s="1"/>
      <c r="B427" s="2"/>
      <c r="C427" s="14">
        <v>3110</v>
      </c>
      <c r="D427" s="13" t="s">
        <v>202</v>
      </c>
      <c r="E427" s="3">
        <v>21459</v>
      </c>
      <c r="F427" s="3">
        <v>21459</v>
      </c>
      <c r="G427" s="3">
        <f t="shared" si="20"/>
        <v>100</v>
      </c>
    </row>
    <row r="428" spans="1:7" s="64" customFormat="1" ht="12.75">
      <c r="A428" s="44"/>
      <c r="B428" s="45" t="s">
        <v>113</v>
      </c>
      <c r="C428" s="88"/>
      <c r="D428" s="89" t="s">
        <v>26</v>
      </c>
      <c r="E428" s="63">
        <f>SUM(E429:E432)</f>
        <v>54000</v>
      </c>
      <c r="F428" s="63">
        <f>SUM(F429:F432)</f>
        <v>54000</v>
      </c>
      <c r="G428" s="8">
        <f t="shared" si="20"/>
        <v>100</v>
      </c>
    </row>
    <row r="429" spans="1:7" ht="12.75">
      <c r="A429" s="1"/>
      <c r="B429" s="2"/>
      <c r="C429" s="14">
        <v>4010</v>
      </c>
      <c r="D429" s="13" t="s">
        <v>6</v>
      </c>
      <c r="E429" s="3">
        <v>40000</v>
      </c>
      <c r="F429" s="3">
        <v>40000</v>
      </c>
      <c r="G429" s="3">
        <f t="shared" si="20"/>
        <v>100</v>
      </c>
    </row>
    <row r="430" spans="1:7" ht="12.75">
      <c r="A430" s="1"/>
      <c r="B430" s="2"/>
      <c r="C430" s="14">
        <v>4040</v>
      </c>
      <c r="D430" s="13" t="s">
        <v>16</v>
      </c>
      <c r="E430" s="3">
        <v>4500</v>
      </c>
      <c r="F430" s="3">
        <v>4500</v>
      </c>
      <c r="G430" s="3">
        <f t="shared" si="20"/>
        <v>100</v>
      </c>
    </row>
    <row r="431" spans="1:7" ht="12.75">
      <c r="A431" s="1"/>
      <c r="B431" s="2"/>
      <c r="C431" s="14">
        <v>4110</v>
      </c>
      <c r="D431" s="13" t="s">
        <v>18</v>
      </c>
      <c r="E431" s="3">
        <v>7300</v>
      </c>
      <c r="F431" s="3">
        <v>7300</v>
      </c>
      <c r="G431" s="3">
        <f t="shared" si="20"/>
        <v>100</v>
      </c>
    </row>
    <row r="432" spans="1:7" ht="12.75">
      <c r="A432" s="1"/>
      <c r="B432" s="2"/>
      <c r="C432" s="14">
        <v>4120</v>
      </c>
      <c r="D432" s="13" t="s">
        <v>7</v>
      </c>
      <c r="E432" s="3">
        <v>2200</v>
      </c>
      <c r="F432" s="3">
        <v>2200</v>
      </c>
      <c r="G432" s="3">
        <f t="shared" si="20"/>
        <v>100</v>
      </c>
    </row>
    <row r="433" spans="1:7" s="9" customFormat="1" ht="12.75">
      <c r="A433" s="5"/>
      <c r="B433" s="6" t="s">
        <v>220</v>
      </c>
      <c r="C433" s="15"/>
      <c r="D433" s="16" t="s">
        <v>277</v>
      </c>
      <c r="E433" s="8">
        <f>SUM(E434:E441)</f>
        <v>201000</v>
      </c>
      <c r="F433" s="8">
        <f>SUM(F434:F441)</f>
        <v>201000</v>
      </c>
      <c r="G433" s="8">
        <f t="shared" si="20"/>
        <v>100</v>
      </c>
    </row>
    <row r="434" spans="1:7" ht="12.75">
      <c r="A434" s="1"/>
      <c r="B434" s="2"/>
      <c r="C434" s="14">
        <v>4010</v>
      </c>
      <c r="D434" s="13" t="s">
        <v>6</v>
      </c>
      <c r="E434" s="3">
        <v>60462</v>
      </c>
      <c r="F434" s="3">
        <v>60462</v>
      </c>
      <c r="G434" s="3">
        <f t="shared" si="20"/>
        <v>100</v>
      </c>
    </row>
    <row r="435" spans="1:7" ht="12.75">
      <c r="A435" s="1"/>
      <c r="B435" s="2"/>
      <c r="C435" s="14">
        <v>4040</v>
      </c>
      <c r="D435" s="13" t="s">
        <v>16</v>
      </c>
      <c r="E435" s="3"/>
      <c r="F435" s="3"/>
      <c r="G435" s="3"/>
    </row>
    <row r="436" spans="1:7" ht="12.75">
      <c r="A436" s="1"/>
      <c r="B436" s="2"/>
      <c r="C436" s="14">
        <v>4110</v>
      </c>
      <c r="D436" s="13" t="s">
        <v>18</v>
      </c>
      <c r="E436" s="3">
        <v>15508</v>
      </c>
      <c r="F436" s="3">
        <v>15508</v>
      </c>
      <c r="G436" s="3">
        <f aca="true" t="shared" si="21" ref="G436:G453">F436/E436*100</f>
        <v>100</v>
      </c>
    </row>
    <row r="437" spans="1:7" ht="12.75">
      <c r="A437" s="1"/>
      <c r="B437" s="2"/>
      <c r="C437" s="14">
        <v>4120</v>
      </c>
      <c r="D437" s="13" t="s">
        <v>7</v>
      </c>
      <c r="E437" s="3">
        <v>2028</v>
      </c>
      <c r="F437" s="3">
        <v>2028</v>
      </c>
      <c r="G437" s="3">
        <f t="shared" si="21"/>
        <v>100</v>
      </c>
    </row>
    <row r="438" spans="1:7" ht="12.75">
      <c r="A438" s="1"/>
      <c r="B438" s="2"/>
      <c r="C438" s="14">
        <v>4210</v>
      </c>
      <c r="D438" s="13" t="s">
        <v>117</v>
      </c>
      <c r="E438" s="3">
        <v>5931</v>
      </c>
      <c r="F438" s="3">
        <v>5931</v>
      </c>
      <c r="G438" s="3">
        <f t="shared" si="21"/>
        <v>100</v>
      </c>
    </row>
    <row r="439" spans="1:7" ht="12.75">
      <c r="A439" s="1"/>
      <c r="B439" s="2"/>
      <c r="C439" s="14">
        <v>4300</v>
      </c>
      <c r="D439" s="13" t="s">
        <v>115</v>
      </c>
      <c r="E439" s="3">
        <v>114021</v>
      </c>
      <c r="F439" s="3">
        <v>114021</v>
      </c>
      <c r="G439" s="3">
        <f t="shared" si="21"/>
        <v>100</v>
      </c>
    </row>
    <row r="440" spans="1:7" ht="12.75">
      <c r="A440" s="1"/>
      <c r="B440" s="2"/>
      <c r="C440" s="14">
        <v>4410</v>
      </c>
      <c r="D440" s="13" t="s">
        <v>240</v>
      </c>
      <c r="E440" s="3">
        <v>344</v>
      </c>
      <c r="F440" s="3">
        <v>344</v>
      </c>
      <c r="G440" s="3">
        <f t="shared" si="21"/>
        <v>100</v>
      </c>
    </row>
    <row r="441" spans="1:7" ht="12.75">
      <c r="A441" s="1"/>
      <c r="B441" s="2"/>
      <c r="C441" s="14">
        <v>4440</v>
      </c>
      <c r="D441" s="13" t="s">
        <v>19</v>
      </c>
      <c r="E441" s="3">
        <v>2706</v>
      </c>
      <c r="F441" s="3">
        <v>2706</v>
      </c>
      <c r="G441" s="3">
        <f t="shared" si="21"/>
        <v>100</v>
      </c>
    </row>
    <row r="442" spans="1:7" s="9" customFormat="1" ht="12.75">
      <c r="A442" s="5"/>
      <c r="B442" s="6" t="s">
        <v>94</v>
      </c>
      <c r="C442" s="15"/>
      <c r="D442" s="16" t="s">
        <v>43</v>
      </c>
      <c r="E442" s="8">
        <f>SUM(E443:E453)</f>
        <v>778991</v>
      </c>
      <c r="F442" s="8">
        <f>SUM(F443:F453)</f>
        <v>778991</v>
      </c>
      <c r="G442" s="8">
        <f t="shared" si="21"/>
        <v>100</v>
      </c>
    </row>
    <row r="443" spans="1:7" ht="12.75">
      <c r="A443" s="1"/>
      <c r="B443" s="2"/>
      <c r="C443" s="14">
        <v>4010</v>
      </c>
      <c r="D443" s="13" t="s">
        <v>6</v>
      </c>
      <c r="E443" s="3">
        <v>481318</v>
      </c>
      <c r="F443" s="3">
        <v>481318</v>
      </c>
      <c r="G443" s="3">
        <f t="shared" si="21"/>
        <v>100</v>
      </c>
    </row>
    <row r="444" spans="1:7" ht="12.75" customHeight="1">
      <c r="A444" s="1"/>
      <c r="B444" s="2"/>
      <c r="C444" s="14">
        <v>4040</v>
      </c>
      <c r="D444" s="13" t="s">
        <v>16</v>
      </c>
      <c r="E444" s="3">
        <v>54895</v>
      </c>
      <c r="F444" s="3">
        <v>54895</v>
      </c>
      <c r="G444" s="3">
        <f t="shared" si="21"/>
        <v>100</v>
      </c>
    </row>
    <row r="445" spans="1:7" ht="12.75">
      <c r="A445" s="1"/>
      <c r="B445" s="2"/>
      <c r="C445" s="14">
        <v>4110</v>
      </c>
      <c r="D445" s="13" t="s">
        <v>18</v>
      </c>
      <c r="E445" s="3">
        <v>102799</v>
      </c>
      <c r="F445" s="3">
        <v>102799</v>
      </c>
      <c r="G445" s="3">
        <f t="shared" si="21"/>
        <v>100</v>
      </c>
    </row>
    <row r="446" spans="1:7" ht="12.75">
      <c r="A446" s="1"/>
      <c r="B446" s="2"/>
      <c r="C446" s="14">
        <v>4120</v>
      </c>
      <c r="D446" s="13" t="s">
        <v>7</v>
      </c>
      <c r="E446" s="3">
        <v>28111</v>
      </c>
      <c r="F446" s="3">
        <v>28111</v>
      </c>
      <c r="G446" s="3">
        <f t="shared" si="21"/>
        <v>100</v>
      </c>
    </row>
    <row r="447" spans="1:7" ht="12.75">
      <c r="A447" s="1"/>
      <c r="B447" s="2"/>
      <c r="C447" s="14">
        <v>4210</v>
      </c>
      <c r="D447" s="13" t="s">
        <v>117</v>
      </c>
      <c r="E447" s="3">
        <v>19143</v>
      </c>
      <c r="F447" s="3">
        <v>19143</v>
      </c>
      <c r="G447" s="3">
        <f t="shared" si="21"/>
        <v>100</v>
      </c>
    </row>
    <row r="448" spans="1:7" ht="12.75">
      <c r="A448" s="1"/>
      <c r="B448" s="2"/>
      <c r="C448" s="14">
        <v>4260</v>
      </c>
      <c r="D448" s="13" t="s">
        <v>118</v>
      </c>
      <c r="E448" s="3">
        <v>25908</v>
      </c>
      <c r="F448" s="3">
        <v>25908</v>
      </c>
      <c r="G448" s="3">
        <f t="shared" si="21"/>
        <v>100</v>
      </c>
    </row>
    <row r="449" spans="1:7" ht="12.75">
      <c r="A449" s="1"/>
      <c r="B449" s="2"/>
      <c r="C449" s="14">
        <v>4300</v>
      </c>
      <c r="D449" s="13" t="s">
        <v>115</v>
      </c>
      <c r="E449" s="3">
        <v>37289</v>
      </c>
      <c r="F449" s="3">
        <v>37289</v>
      </c>
      <c r="G449" s="3">
        <f t="shared" si="21"/>
        <v>100</v>
      </c>
    </row>
    <row r="450" spans="1:7" ht="12.75">
      <c r="A450" s="1"/>
      <c r="B450" s="2"/>
      <c r="C450" s="14">
        <v>4410</v>
      </c>
      <c r="D450" s="13" t="s">
        <v>240</v>
      </c>
      <c r="E450" s="3">
        <v>320</v>
      </c>
      <c r="F450" s="3">
        <v>320</v>
      </c>
      <c r="G450" s="3">
        <f t="shared" si="21"/>
        <v>100</v>
      </c>
    </row>
    <row r="451" spans="1:7" ht="12.75">
      <c r="A451" s="1"/>
      <c r="B451" s="2"/>
      <c r="C451" s="14">
        <v>4430</v>
      </c>
      <c r="D451" s="13" t="s">
        <v>12</v>
      </c>
      <c r="E451" s="3">
        <v>1860</v>
      </c>
      <c r="F451" s="3">
        <v>1860</v>
      </c>
      <c r="G451" s="3">
        <f t="shared" si="21"/>
        <v>100</v>
      </c>
    </row>
    <row r="452" spans="1:7" ht="12.75">
      <c r="A452" s="1"/>
      <c r="B452" s="2"/>
      <c r="C452" s="14">
        <v>4440</v>
      </c>
      <c r="D452" s="13" t="s">
        <v>19</v>
      </c>
      <c r="E452" s="3">
        <v>25876</v>
      </c>
      <c r="F452" s="3">
        <v>25876</v>
      </c>
      <c r="G452" s="3">
        <f t="shared" si="21"/>
        <v>100</v>
      </c>
    </row>
    <row r="453" spans="1:7" ht="12.75">
      <c r="A453" s="1"/>
      <c r="B453" s="2"/>
      <c r="C453" s="14">
        <v>4500</v>
      </c>
      <c r="D453" s="13" t="s">
        <v>201</v>
      </c>
      <c r="E453" s="3">
        <v>1472</v>
      </c>
      <c r="F453" s="3">
        <v>1472</v>
      </c>
      <c r="G453" s="3">
        <f t="shared" si="21"/>
        <v>100</v>
      </c>
    </row>
    <row r="454" spans="1:7" ht="12.75">
      <c r="A454" s="1"/>
      <c r="B454" s="2"/>
      <c r="C454" s="14"/>
      <c r="D454" s="13"/>
      <c r="E454" s="3"/>
      <c r="F454" s="3"/>
      <c r="G454" s="3"/>
    </row>
    <row r="455" spans="1:7" s="9" customFormat="1" ht="12.75">
      <c r="A455" s="5"/>
      <c r="B455" s="6" t="s">
        <v>241</v>
      </c>
      <c r="C455" s="15"/>
      <c r="D455" s="16" t="s">
        <v>242</v>
      </c>
      <c r="E455" s="8">
        <f>E456</f>
        <v>4580</v>
      </c>
      <c r="F455" s="8">
        <f>F456</f>
        <v>4580</v>
      </c>
      <c r="G455" s="8">
        <f>F455/E455*100</f>
        <v>100</v>
      </c>
    </row>
    <row r="456" spans="1:7" ht="12.75">
      <c r="A456" s="1"/>
      <c r="B456" s="2"/>
      <c r="C456" s="14">
        <v>3110</v>
      </c>
      <c r="D456" s="13" t="s">
        <v>23</v>
      </c>
      <c r="E456" s="3">
        <v>4580</v>
      </c>
      <c r="F456" s="3">
        <v>4580</v>
      </c>
      <c r="G456" s="3">
        <f>F456/E456*100</f>
        <v>100</v>
      </c>
    </row>
    <row r="457" spans="1:7" ht="13.5" thickBot="1">
      <c r="A457" s="1"/>
      <c r="C457" s="14"/>
      <c r="E457" s="3"/>
      <c r="F457" s="3"/>
      <c r="G457" s="3"/>
    </row>
    <row r="458" spans="1:7" ht="19.5" thickBot="1">
      <c r="A458" s="98"/>
      <c r="B458" s="98"/>
      <c r="C458" s="100"/>
      <c r="D458" s="109" t="s">
        <v>35</v>
      </c>
      <c r="E458" s="102">
        <f>E334+E347+E351+E356+E378+E390+E418+E425</f>
        <v>5529412</v>
      </c>
      <c r="F458" s="102">
        <f>F334+F347+F351+F356+F378+F390+F418+F425</f>
        <v>5529412</v>
      </c>
      <c r="G458" s="110">
        <f>F458/E458*100</f>
        <v>100</v>
      </c>
    </row>
    <row r="459" spans="1:7" s="56" customFormat="1" ht="20.25" customHeight="1">
      <c r="A459" s="67"/>
      <c r="B459" s="67"/>
      <c r="C459" s="112"/>
      <c r="D459" s="70" t="s">
        <v>308</v>
      </c>
      <c r="E459" s="113">
        <f>E458+E325</f>
        <v>36987668</v>
      </c>
      <c r="F459" s="113">
        <f>F458+F325</f>
        <v>36527194</v>
      </c>
      <c r="G459" s="13">
        <f>F459/E459*100</f>
        <v>98.75506074078528</v>
      </c>
    </row>
    <row r="460" spans="1:7" s="56" customFormat="1" ht="20.25" customHeight="1">
      <c r="A460" s="67"/>
      <c r="B460" s="67"/>
      <c r="C460" s="112"/>
      <c r="D460" s="70"/>
      <c r="E460" s="113"/>
      <c r="F460" s="113"/>
      <c r="G460" s="13"/>
    </row>
    <row r="461" spans="1:7" s="56" customFormat="1" ht="20.25" customHeight="1">
      <c r="A461" s="67"/>
      <c r="B461" s="67"/>
      <c r="C461" s="112"/>
      <c r="D461" s="70"/>
      <c r="E461" s="113"/>
      <c r="G461" s="13"/>
    </row>
    <row r="462" spans="1:7" s="56" customFormat="1" ht="20.25" customHeight="1">
      <c r="A462" s="67"/>
      <c r="B462" s="67"/>
      <c r="C462" s="112"/>
      <c r="D462" s="70"/>
      <c r="E462" s="113"/>
      <c r="F462" s="113" t="s">
        <v>304</v>
      </c>
      <c r="G462" s="13"/>
    </row>
    <row r="463" spans="1:7" s="56" customFormat="1" ht="20.25" customHeight="1">
      <c r="A463" s="67"/>
      <c r="B463" s="67"/>
      <c r="C463" s="112"/>
      <c r="D463" s="122" t="s">
        <v>216</v>
      </c>
      <c r="E463" s="113"/>
      <c r="F463" s="113"/>
      <c r="G463" s="13"/>
    </row>
    <row r="464" spans="1:7" s="56" customFormat="1" ht="20.25" customHeight="1">
      <c r="A464" s="67"/>
      <c r="B464" s="67"/>
      <c r="C464" s="112"/>
      <c r="D464" s="122" t="s">
        <v>307</v>
      </c>
      <c r="E464" s="113"/>
      <c r="F464" s="113"/>
      <c r="G464" s="13"/>
    </row>
    <row r="465" spans="1:7" s="56" customFormat="1" ht="20.25" customHeight="1">
      <c r="A465" s="67"/>
      <c r="B465" s="67"/>
      <c r="C465" s="112"/>
      <c r="D465" s="70"/>
      <c r="E465" s="113"/>
      <c r="F465" s="113"/>
      <c r="G465" s="13"/>
    </row>
    <row r="466" spans="1:7" s="56" customFormat="1" ht="8.25" customHeight="1">
      <c r="A466" s="67"/>
      <c r="B466" s="67"/>
      <c r="C466" s="112"/>
      <c r="D466" s="70"/>
      <c r="E466" s="113"/>
      <c r="F466" s="113"/>
      <c r="G466" s="13"/>
    </row>
    <row r="467" spans="1:7" s="56" customFormat="1" ht="17.25" customHeight="1">
      <c r="A467" s="67"/>
      <c r="B467" s="67"/>
      <c r="C467" s="112"/>
      <c r="D467" s="70" t="s">
        <v>230</v>
      </c>
      <c r="E467" s="113">
        <f>SUM(E469:E470)</f>
        <v>623525</v>
      </c>
      <c r="F467" s="113">
        <f>SUM(F469:F470)</f>
        <v>623525</v>
      </c>
      <c r="G467" s="13">
        <f>F467/E467*100</f>
        <v>100</v>
      </c>
    </row>
    <row r="468" spans="2:7" ht="11.25" customHeight="1">
      <c r="B468" s="17" t="s">
        <v>224</v>
      </c>
      <c r="G468" s="13"/>
    </row>
    <row r="469" spans="3:7" ht="15" customHeight="1">
      <c r="C469" s="29">
        <v>991</v>
      </c>
      <c r="D469" s="11" t="s">
        <v>231</v>
      </c>
      <c r="E469" s="11">
        <v>600000</v>
      </c>
      <c r="F469" s="11">
        <v>600000</v>
      </c>
      <c r="G469" s="13">
        <f>F469/E469*100</f>
        <v>100</v>
      </c>
    </row>
    <row r="470" spans="3:7" ht="15" customHeight="1">
      <c r="C470" s="29">
        <v>992</v>
      </c>
      <c r="D470" s="114" t="s">
        <v>161</v>
      </c>
      <c r="E470" s="11">
        <v>23525</v>
      </c>
      <c r="F470" s="11">
        <f>7855+7835+7835</f>
        <v>23525</v>
      </c>
      <c r="G470" s="13">
        <f>F470/E470*100</f>
        <v>100</v>
      </c>
    </row>
    <row r="471" spans="4:7" ht="12" customHeight="1">
      <c r="D471" s="114"/>
      <c r="G471" s="13"/>
    </row>
    <row r="472" spans="4:7" ht="12" customHeight="1">
      <c r="D472" s="114"/>
      <c r="G472" s="13"/>
    </row>
    <row r="473" spans="1:7" s="118" customFormat="1" ht="18.75" customHeight="1">
      <c r="A473" s="115"/>
      <c r="B473" s="115"/>
      <c r="C473" s="116"/>
      <c r="D473" s="111" t="s">
        <v>300</v>
      </c>
      <c r="E473" s="113">
        <f>E459+E467</f>
        <v>37611193</v>
      </c>
      <c r="F473" s="113">
        <f>F459+F467</f>
        <v>37150719</v>
      </c>
      <c r="G473" s="117">
        <f>F473/E473*100</f>
        <v>98.77569956369105</v>
      </c>
    </row>
    <row r="474" spans="4:7" ht="12" customHeight="1">
      <c r="D474" s="114"/>
      <c r="G474" s="13"/>
    </row>
    <row r="475" spans="4:7" ht="12" customHeight="1">
      <c r="D475" s="114"/>
      <c r="G475" s="13"/>
    </row>
    <row r="476" spans="1:7" s="43" customFormat="1" ht="18.75" customHeight="1">
      <c r="A476" s="75"/>
      <c r="B476" s="73"/>
      <c r="C476" s="76"/>
      <c r="D476" s="78"/>
      <c r="E476" s="68"/>
      <c r="F476" s="68"/>
      <c r="G476" s="13"/>
    </row>
    <row r="477" spans="1:7" s="43" customFormat="1" ht="18.75" customHeight="1">
      <c r="A477" s="75"/>
      <c r="B477" s="75"/>
      <c r="C477" s="76"/>
      <c r="D477" s="78"/>
      <c r="E477" s="68"/>
      <c r="F477" s="68"/>
      <c r="G477" s="13"/>
    </row>
    <row r="478" spans="1:7" s="43" customFormat="1" ht="17.25" customHeight="1">
      <c r="A478" s="75"/>
      <c r="B478" s="75"/>
      <c r="C478" s="76"/>
      <c r="D478" s="78"/>
      <c r="E478" s="68"/>
      <c r="F478" s="68"/>
      <c r="G478" s="13"/>
    </row>
    <row r="480" spans="1:7" s="69" customFormat="1" ht="20.25" customHeight="1">
      <c r="A480" s="71"/>
      <c r="B480" s="71"/>
      <c r="C480" s="119"/>
      <c r="D480" s="66"/>
      <c r="E480" s="66"/>
      <c r="F480" s="66"/>
      <c r="G480" s="66"/>
    </row>
    <row r="481" ht="18.75" customHeight="1">
      <c r="B481" s="4"/>
    </row>
    <row r="482" spans="1:7" s="56" customFormat="1" ht="20.25" customHeight="1">
      <c r="A482" s="67"/>
      <c r="B482" s="67"/>
      <c r="C482" s="112"/>
      <c r="D482" s="70"/>
      <c r="E482" s="70"/>
      <c r="F482" s="70"/>
      <c r="G482" s="70"/>
    </row>
  </sheetData>
  <printOptions horizontalCentered="1"/>
  <pageMargins left="0.35433070866141736" right="0.62" top="0.5118110236220472" bottom="0.5511811023622047" header="0.5118110236220472" footer="0.31496062992125984"/>
  <pageSetup firstPageNumber="47" useFirstPageNumber="1" horizontalDpi="300" verticalDpi="300" orientation="portrait" paperSize="9" scale="80" r:id="rId1"/>
  <headerFooter alignWithMargins="0">
    <oddFooter>&amp;C &amp;P</oddFooter>
  </headerFooter>
  <rowBreaks count="3" manualBreakCount="3">
    <brk id="294" max="255" man="1"/>
    <brk id="326" max="255" man="1"/>
    <brk id="4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Skarbnik</cp:lastModifiedBy>
  <cp:lastPrinted>2004-03-22T11:34:56Z</cp:lastPrinted>
  <dcterms:created xsi:type="dcterms:W3CDTF">1999-01-06T18:17:03Z</dcterms:created>
  <dcterms:modified xsi:type="dcterms:W3CDTF">2004-03-22T11:36:09Z</dcterms:modified>
  <cp:category/>
  <cp:version/>
  <cp:contentType/>
  <cp:contentStatus/>
</cp:coreProperties>
</file>